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X:\SYSTEME_DOCUMENTAIRE\APPLICABLE\5 CT  MASE\5.1 Documents\Réferentiel\2024\"/>
    </mc:Choice>
  </mc:AlternateContent>
  <xr:revisionPtr revIDLastSave="0" documentId="8_{6148248B-23C1-4506-8F8F-1CA9055334E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Questionnaire d'audit" sheetId="2" r:id="rId1"/>
    <sheet name="Synthèse d'audit " sheetId="12" r:id="rId2"/>
    <sheet name="Synoptique d'audit" sheetId="3" r:id="rId3"/>
  </sheets>
  <definedNames>
    <definedName name="_xlnm._FilterDatabase" localSheetId="0" hidden="1">'Questionnaire d''audit'!$A$1:$G$343</definedName>
    <definedName name="_xlnm._FilterDatabase" localSheetId="1" hidden="1">'Synthèse d''audit '!$A$8:$H$8</definedName>
    <definedName name="_xlnm.Print_Titles" localSheetId="0">'Questionnaire d''audit'!$1:$4</definedName>
    <definedName name="_xlnm.Print_Area" localSheetId="0">'Questionnaire d''audit'!$A$1:$F$326</definedName>
    <definedName name="_xlnm.Print_Area" localSheetId="2">'Synoptique d''audit'!$B$1:$H$59</definedName>
    <definedName name="_xlnm.Print_Area" localSheetId="1">'Synthèse d''audit '!$A$1:$H$34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2" l="1"/>
  <c r="C59" i="2"/>
  <c r="F46" i="2"/>
  <c r="F50" i="2"/>
  <c r="F7" i="2"/>
  <c r="C6" i="3"/>
  <c r="C5" i="3"/>
  <c r="C4" i="3"/>
  <c r="C3" i="3"/>
  <c r="C3" i="12"/>
  <c r="C6" i="12"/>
  <c r="C5" i="12"/>
  <c r="C4" i="12"/>
  <c r="F339" i="2"/>
  <c r="F338" i="2"/>
  <c r="F337" i="2"/>
  <c r="F336" i="2"/>
  <c r="F335" i="2"/>
  <c r="F334" i="2"/>
  <c r="F333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09" i="2"/>
  <c r="F308" i="2"/>
  <c r="F307" i="2"/>
  <c r="F304" i="2"/>
  <c r="F303" i="2"/>
  <c r="F302" i="2"/>
  <c r="F301" i="2"/>
  <c r="F300" i="2"/>
  <c r="F299" i="2"/>
  <c r="F298" i="2"/>
  <c r="F296" i="2"/>
  <c r="F295" i="2"/>
  <c r="F294" i="2"/>
  <c r="F293" i="2"/>
  <c r="F292" i="2"/>
  <c r="F290" i="2"/>
  <c r="F289" i="2"/>
  <c r="F287" i="2"/>
  <c r="F286" i="2"/>
  <c r="F284" i="2"/>
  <c r="F283" i="2"/>
  <c r="F282" i="2"/>
  <c r="F281" i="2"/>
  <c r="F280" i="2"/>
  <c r="F278" i="2"/>
  <c r="F277" i="2"/>
  <c r="F276" i="2"/>
  <c r="F275" i="2"/>
  <c r="F274" i="2"/>
  <c r="F272" i="2"/>
  <c r="F271" i="2"/>
  <c r="F270" i="2"/>
  <c r="F268" i="2"/>
  <c r="F266" i="2"/>
  <c r="F265" i="2"/>
  <c r="F264" i="2"/>
  <c r="F262" i="2"/>
  <c r="F261" i="2"/>
  <c r="F260" i="2"/>
  <c r="F259" i="2"/>
  <c r="F258" i="2"/>
  <c r="F257" i="2"/>
  <c r="F256" i="2"/>
  <c r="F255" i="2"/>
  <c r="F254" i="2"/>
  <c r="F253" i="2"/>
  <c r="F252" i="2"/>
  <c r="F250" i="2"/>
  <c r="F249" i="2"/>
  <c r="F248" i="2"/>
  <c r="F247" i="2"/>
  <c r="F246" i="2"/>
  <c r="F245" i="2"/>
  <c r="F244" i="2"/>
  <c r="F240" i="2"/>
  <c r="F239" i="2"/>
  <c r="F238" i="2"/>
  <c r="F237" i="2"/>
  <c r="F236" i="2"/>
  <c r="F234" i="2"/>
  <c r="F233" i="2"/>
  <c r="F232" i="2"/>
  <c r="F231" i="2"/>
  <c r="F230" i="2"/>
  <c r="F229" i="2"/>
  <c r="F228" i="2"/>
  <c r="F226" i="2"/>
  <c r="F224" i="2"/>
  <c r="F223" i="2"/>
  <c r="F222" i="2"/>
  <c r="F221" i="2"/>
  <c r="F220" i="2"/>
  <c r="F219" i="2"/>
  <c r="F218" i="2"/>
  <c r="F216" i="2"/>
  <c r="F215" i="2"/>
  <c r="F214" i="2"/>
  <c r="F213" i="2"/>
  <c r="F211" i="2"/>
  <c r="F210" i="2"/>
  <c r="F209" i="2"/>
  <c r="F208" i="2"/>
  <c r="F206" i="2"/>
  <c r="F205" i="2"/>
  <c r="F204" i="2"/>
  <c r="F203" i="2"/>
  <c r="F202" i="2"/>
  <c r="F201" i="2"/>
  <c r="F200" i="2"/>
  <c r="F199" i="2"/>
  <c r="F197" i="2"/>
  <c r="F195" i="2"/>
  <c r="F194" i="2"/>
  <c r="F192" i="2"/>
  <c r="F190" i="2"/>
  <c r="F189" i="2"/>
  <c r="F188" i="2"/>
  <c r="F187" i="2"/>
  <c r="F185" i="2"/>
  <c r="F184" i="2"/>
  <c r="F183" i="2"/>
  <c r="F182" i="2"/>
  <c r="F181" i="2"/>
  <c r="F180" i="2"/>
  <c r="F178" i="2"/>
  <c r="F177" i="2"/>
  <c r="F176" i="2"/>
  <c r="F175" i="2"/>
  <c r="F174" i="2"/>
  <c r="F172" i="2"/>
  <c r="F171" i="2"/>
  <c r="F170" i="2"/>
  <c r="F168" i="2"/>
  <c r="F167" i="2"/>
  <c r="F166" i="2"/>
  <c r="F165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49" i="2"/>
  <c r="F148" i="2"/>
  <c r="F147" i="2"/>
  <c r="F144" i="2"/>
  <c r="F143" i="2"/>
  <c r="F142" i="2"/>
  <c r="F140" i="2"/>
  <c r="F139" i="2"/>
  <c r="F138" i="2"/>
  <c r="F136" i="2"/>
  <c r="F135" i="2"/>
  <c r="F133" i="2"/>
  <c r="F132" i="2"/>
  <c r="F131" i="2"/>
  <c r="F130" i="2"/>
  <c r="F129" i="2"/>
  <c r="F128" i="2"/>
  <c r="F127" i="2"/>
  <c r="F126" i="2"/>
  <c r="F125" i="2"/>
  <c r="F123" i="2"/>
  <c r="F122" i="2"/>
  <c r="F121" i="2"/>
  <c r="F120" i="2"/>
  <c r="F119" i="2"/>
  <c r="F118" i="2"/>
  <c r="F116" i="2"/>
  <c r="F115" i="2"/>
  <c r="F114" i="2"/>
  <c r="F111" i="2"/>
  <c r="F110" i="2"/>
  <c r="F109" i="2"/>
  <c r="F108" i="2"/>
  <c r="F107" i="2"/>
  <c r="F106" i="2"/>
  <c r="F104" i="2"/>
  <c r="F103" i="2"/>
  <c r="F101" i="2"/>
  <c r="F98" i="2"/>
  <c r="F97" i="2"/>
  <c r="F96" i="2"/>
  <c r="F94" i="2"/>
  <c r="F93" i="2"/>
  <c r="F92" i="2"/>
  <c r="F91" i="2"/>
  <c r="F90" i="2"/>
  <c r="F89" i="2"/>
  <c r="F88" i="2"/>
  <c r="F87" i="2"/>
  <c r="F85" i="2"/>
  <c r="F84" i="2"/>
  <c r="F81" i="2"/>
  <c r="F80" i="2"/>
  <c r="F79" i="2"/>
  <c r="F78" i="2"/>
  <c r="F77" i="2"/>
  <c r="F75" i="2"/>
  <c r="F74" i="2"/>
  <c r="F73" i="2"/>
  <c r="F72" i="2"/>
  <c r="F71" i="2"/>
  <c r="F69" i="2"/>
  <c r="F68" i="2"/>
  <c r="F67" i="2"/>
  <c r="F65" i="2"/>
  <c r="F64" i="2"/>
  <c r="F63" i="2"/>
  <c r="F62" i="2"/>
  <c r="F61" i="2"/>
  <c r="F58" i="2"/>
  <c r="F57" i="2"/>
  <c r="F56" i="2"/>
  <c r="F55" i="2"/>
  <c r="F54" i="2"/>
  <c r="F53" i="2"/>
  <c r="F52" i="2"/>
  <c r="F51" i="2"/>
  <c r="F49" i="2"/>
  <c r="F48" i="2"/>
  <c r="F47" i="2"/>
  <c r="F45" i="2"/>
  <c r="F44" i="2"/>
  <c r="F43" i="2"/>
  <c r="F42" i="2"/>
  <c r="F39" i="2"/>
  <c r="F38" i="2"/>
  <c r="F37" i="2"/>
  <c r="F36" i="2"/>
  <c r="F34" i="2"/>
  <c r="F33" i="2"/>
  <c r="F32" i="2"/>
  <c r="F31" i="2"/>
  <c r="F28" i="2"/>
  <c r="F27" i="2"/>
  <c r="F26" i="2"/>
  <c r="F25" i="2"/>
  <c r="F24" i="2"/>
  <c r="F22" i="2"/>
  <c r="F21" i="2"/>
  <c r="F20" i="2"/>
  <c r="F17" i="2"/>
  <c r="F16" i="2"/>
  <c r="F15" i="2"/>
  <c r="F13" i="2"/>
  <c r="F12" i="2"/>
  <c r="F11" i="2"/>
  <c r="F9" i="2"/>
  <c r="F8" i="2"/>
  <c r="F340" i="2"/>
  <c r="C242" i="2"/>
  <c r="F225" i="2" l="1"/>
  <c r="F10" i="2"/>
  <c r="F6" i="2"/>
  <c r="F40" i="2"/>
  <c r="F331" i="2"/>
  <c r="F306" i="2"/>
  <c r="F285" i="2"/>
  <c r="F267" i="2"/>
  <c r="F242" i="2"/>
  <c r="F196" i="2"/>
  <c r="F163" i="2"/>
  <c r="F146" i="2"/>
  <c r="F134" i="2"/>
  <c r="F99" i="2"/>
  <c r="F83" i="2"/>
  <c r="F70" i="2"/>
  <c r="F59" i="2"/>
  <c r="F29" i="2"/>
  <c r="F18" i="2"/>
  <c r="A31" i="12"/>
  <c r="A22" i="12"/>
  <c r="A33" i="12"/>
  <c r="A32" i="12"/>
  <c r="A30" i="12"/>
  <c r="A29" i="12"/>
  <c r="A28" i="12"/>
  <c r="A26" i="12"/>
  <c r="B26" i="12"/>
  <c r="A25" i="12"/>
  <c r="A24" i="12"/>
  <c r="A23" i="12"/>
  <c r="A21" i="12"/>
  <c r="A20" i="12"/>
  <c r="A19" i="12"/>
  <c r="A17" i="12"/>
  <c r="A16" i="12"/>
  <c r="A15" i="12"/>
  <c r="A14" i="12"/>
  <c r="A13" i="12"/>
  <c r="A12" i="12"/>
  <c r="A11" i="12"/>
  <c r="A27" i="12"/>
  <c r="A18" i="12"/>
  <c r="A10" i="12"/>
  <c r="B11" i="3" l="1"/>
  <c r="B14" i="3"/>
  <c r="B13" i="3"/>
  <c r="B12" i="3"/>
  <c r="B10" i="3"/>
  <c r="B33" i="12"/>
  <c r="B32" i="12"/>
  <c r="B30" i="12"/>
  <c r="B29" i="12"/>
  <c r="B28" i="12"/>
  <c r="B25" i="12"/>
  <c r="B24" i="12"/>
  <c r="B23" i="12"/>
  <c r="B21" i="12"/>
  <c r="B20" i="12"/>
  <c r="B19" i="12"/>
  <c r="B17" i="12"/>
  <c r="B16" i="12"/>
  <c r="B15" i="12"/>
  <c r="B14" i="12"/>
  <c r="B13" i="12"/>
  <c r="B12" i="12"/>
  <c r="B11" i="12"/>
  <c r="C18" i="2" l="1"/>
  <c r="D13" i="12" s="1"/>
  <c r="F17" i="12"/>
  <c r="C70" i="2"/>
  <c r="D17" i="12" s="1"/>
  <c r="G17" i="12" l="1"/>
  <c r="F16" i="12"/>
  <c r="D16" i="12"/>
  <c r="C40" i="2"/>
  <c r="D15" i="12" s="1"/>
  <c r="C29" i="2"/>
  <c r="D14" i="12" s="1"/>
  <c r="C6" i="2"/>
  <c r="D11" i="12" s="1"/>
  <c r="F13" i="12"/>
  <c r="G13" i="12" s="1"/>
  <c r="F33" i="12" l="1"/>
  <c r="C331" i="2"/>
  <c r="D33" i="12" s="1"/>
  <c r="C134" i="2"/>
  <c r="G16" i="12"/>
  <c r="F11" i="12"/>
  <c r="G11" i="12" s="1"/>
  <c r="F15" i="12"/>
  <c r="G15" i="12" s="1"/>
  <c r="F305" i="2" l="1"/>
  <c r="F31" i="12" s="1"/>
  <c r="F14" i="12"/>
  <c r="G14" i="12" s="1"/>
  <c r="F29" i="12"/>
  <c r="G33" i="12"/>
  <c r="F23" i="12"/>
  <c r="F28" i="12"/>
  <c r="F30" i="12"/>
  <c r="F21" i="12"/>
  <c r="F26" i="12"/>
  <c r="F25" i="12"/>
  <c r="F19" i="12"/>
  <c r="F24" i="12"/>
  <c r="D21" i="12"/>
  <c r="C146" i="2"/>
  <c r="D23" i="12" s="1"/>
  <c r="C225" i="2"/>
  <c r="D26" i="12" s="1"/>
  <c r="C196" i="2"/>
  <c r="D25" i="12" s="1"/>
  <c r="C83" i="2"/>
  <c r="D19" i="12" s="1"/>
  <c r="C99" i="2"/>
  <c r="D20" i="12" s="1"/>
  <c r="C163" i="2"/>
  <c r="D24" i="12" s="1"/>
  <c r="C267" i="2"/>
  <c r="C306" i="2"/>
  <c r="D28" i="12"/>
  <c r="C285" i="2"/>
  <c r="D30" i="12" s="1"/>
  <c r="D29" i="12" l="1"/>
  <c r="G29" i="12" s="1"/>
  <c r="C241" i="2"/>
  <c r="F32" i="12"/>
  <c r="G21" i="12"/>
  <c r="G30" i="12"/>
  <c r="G19" i="12"/>
  <c r="F82" i="2"/>
  <c r="F18" i="12" s="1"/>
  <c r="F241" i="2"/>
  <c r="F27" i="12" s="1"/>
  <c r="G24" i="12"/>
  <c r="G28" i="12"/>
  <c r="G23" i="12"/>
  <c r="F20" i="12"/>
  <c r="G20" i="12" s="1"/>
  <c r="F145" i="2"/>
  <c r="F22" i="12" s="1"/>
  <c r="G26" i="12"/>
  <c r="G25" i="12"/>
  <c r="C305" i="2"/>
  <c r="D31" i="12" s="1"/>
  <c r="G31" i="12" s="1"/>
  <c r="D14" i="3" s="1"/>
  <c r="D32" i="12"/>
  <c r="C145" i="2"/>
  <c r="D22" i="12" s="1"/>
  <c r="C82" i="2"/>
  <c r="D18" i="12" s="1"/>
  <c r="D27" i="12"/>
  <c r="G32" i="12" l="1"/>
  <c r="G22" i="12"/>
  <c r="D12" i="3" s="1"/>
  <c r="G27" i="12"/>
  <c r="D13" i="3" s="1"/>
  <c r="G18" i="12"/>
  <c r="D11" i="3" s="1"/>
  <c r="C10" i="2"/>
  <c r="D12" i="12" s="1"/>
  <c r="C5" i="2" l="1"/>
  <c r="C341" i="2" l="1"/>
  <c r="D10" i="12"/>
  <c r="D34" i="12" s="1"/>
  <c r="F12" i="12"/>
  <c r="G12" i="12" s="1"/>
  <c r="F5" i="2"/>
  <c r="F341" i="2" l="1"/>
  <c r="F10" i="12"/>
  <c r="F34" i="12" l="1"/>
  <c r="E14" i="3" s="1"/>
  <c r="G10" i="12"/>
  <c r="D1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GROUPE ADF</author>
  </authors>
  <commentList>
    <comment ref="C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SELECTIONNER </t>
        </r>
      </text>
    </comment>
    <comment ref="C50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1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3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4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1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3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4" authorId="0" shapeId="0" xr:uid="{00000000-0006-0000-0000-000008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0" authorId="0" shapeId="0" xr:uid="{00000000-0006-0000-0000-000009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1" authorId="0" shapeId="0" xr:uid="{00000000-0006-0000-0000-00000A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4" authorId="0" shapeId="0" xr:uid="{00000000-0006-0000-0000-00000B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5" authorId="0" shapeId="0" xr:uid="{00000000-0006-0000-0000-00000C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6" authorId="0" shapeId="0" xr:uid="{00000000-0006-0000-0000-00000D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3" authorId="0" shapeId="0" xr:uid="{00000000-0006-0000-0000-00000E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6" authorId="0" shapeId="0" xr:uid="{00000000-0006-0000-0000-00000F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7" authorId="0" shapeId="0" xr:uid="{00000000-0006-0000-0000-000010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8" authorId="0" shapeId="0" xr:uid="{00000000-0006-0000-0000-000011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0" authorId="0" shapeId="0" xr:uid="{00000000-0006-0000-0000-000012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2" authorId="0" shapeId="0" xr:uid="{00000000-0006-0000-0000-000013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3" authorId="0" shapeId="0" xr:uid="{00000000-0006-0000-0000-000014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2" authorId="0" shapeId="0" xr:uid="{00000000-0006-0000-0000-000015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4" authorId="0" shapeId="0" xr:uid="{00000000-0006-0000-0000-000016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9" authorId="0" shapeId="0" xr:uid="{00000000-0006-0000-0000-000017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90" authorId="0" shapeId="0" xr:uid="{00000000-0006-0000-0000-000018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92" authorId="0" shapeId="0" xr:uid="{00000000-0006-0000-0000-000019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94" authorId="0" shapeId="0" xr:uid="{00000000-0006-0000-0000-00001A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95" authorId="0" shapeId="0" xr:uid="{00000000-0006-0000-0000-00001B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05" authorId="0" shapeId="0" xr:uid="{00000000-0006-0000-0000-00001C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06" authorId="0" shapeId="0" xr:uid="{00000000-0006-0000-0000-00001D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11" authorId="0" shapeId="0" xr:uid="{00000000-0006-0000-0000-00001E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21" authorId="0" shapeId="0" xr:uid="{00000000-0006-0000-0000-00001F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22" authorId="0" shapeId="0" xr:uid="{00000000-0006-0000-0000-000020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62" authorId="0" shapeId="0" xr:uid="{00000000-0006-0000-0000-000021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30" authorId="0" shapeId="0" xr:uid="{00000000-0006-0000-0000-000022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38" authorId="0" shapeId="0" xr:uid="{00000000-0006-0000-0000-000023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40" authorId="0" shapeId="0" xr:uid="{00000000-0006-0000-0000-000024000000}">
      <text>
        <r>
          <rPr>
            <sz val="9"/>
            <color indexed="81"/>
            <rFont val="Tahoma"/>
            <family val="2"/>
          </rPr>
          <t xml:space="preserve">si </t>
        </r>
        <r>
          <rPr>
            <b/>
            <i/>
            <sz val="9"/>
            <color indexed="81"/>
            <rFont val="Tahoma"/>
            <family val="2"/>
          </rPr>
          <t>NEUTRALISABLE</t>
        </r>
        <r>
          <rPr>
            <sz val="9"/>
            <color indexed="81"/>
            <rFont val="Tahoma"/>
            <family val="2"/>
          </rPr>
          <t xml:space="preserve"> 
alors </t>
        </r>
        <r>
          <rPr>
            <b/>
            <sz val="16"/>
            <color indexed="81"/>
            <rFont val="Tahoma"/>
            <family val="2"/>
          </rPr>
          <t>NA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<sst xmlns="http://schemas.openxmlformats.org/spreadsheetml/2006/main" count="961" uniqueCount="623">
  <si>
    <t>1.2.5</t>
  </si>
  <si>
    <t>1.2.6</t>
  </si>
  <si>
    <t>1.3</t>
  </si>
  <si>
    <t>1.3.1</t>
  </si>
  <si>
    <t>1.3.2</t>
  </si>
  <si>
    <t>1.3.3</t>
  </si>
  <si>
    <t>1.3.4</t>
  </si>
  <si>
    <t>1.3.5</t>
  </si>
  <si>
    <t>1.3.6</t>
  </si>
  <si>
    <t>1.3.7</t>
  </si>
  <si>
    <t>1.3.8</t>
  </si>
  <si>
    <t>1.4</t>
  </si>
  <si>
    <t>Dans son organisation, l’employeur a-t-il défini les missions nécessaires au fonctionnement dans les domaines :</t>
  </si>
  <si>
    <t>1.4.1</t>
  </si>
  <si>
    <t>1.4.2</t>
  </si>
  <si>
    <t>1.4.3</t>
  </si>
  <si>
    <t>1.4.4</t>
  </si>
  <si>
    <t>1.4.5</t>
  </si>
  <si>
    <t>1.4.6</t>
  </si>
  <si>
    <t>1.4.7</t>
  </si>
  <si>
    <t>1.4.8</t>
  </si>
  <si>
    <t>1.5</t>
  </si>
  <si>
    <t>1.5.1</t>
  </si>
  <si>
    <t>1.5.2</t>
  </si>
  <si>
    <t>1.5.3</t>
  </si>
  <si>
    <t>1.5.4</t>
  </si>
  <si>
    <t>1.5.5</t>
  </si>
  <si>
    <t>1.5.6</t>
  </si>
  <si>
    <t>1.5.7</t>
  </si>
  <si>
    <t>1.5.8</t>
  </si>
  <si>
    <t>1.5.9</t>
  </si>
  <si>
    <t>1.6</t>
  </si>
  <si>
    <t>1.6.1</t>
  </si>
  <si>
    <t>1.6.1.1</t>
  </si>
  <si>
    <t>1.6.1.2</t>
  </si>
  <si>
    <t>1.6.1.3</t>
  </si>
  <si>
    <t>1.6.1.4</t>
  </si>
  <si>
    <t>1.6.1.5</t>
  </si>
  <si>
    <t>1.6.2</t>
  </si>
  <si>
    <t>1.6.2.1</t>
  </si>
  <si>
    <t>1.6.2.2</t>
  </si>
  <si>
    <t>1.6.2.3</t>
  </si>
  <si>
    <t>1.7</t>
  </si>
  <si>
    <t>1.7.1</t>
  </si>
  <si>
    <t>1.7.2</t>
  </si>
  <si>
    <t>1.7.3</t>
  </si>
  <si>
    <t>1.7.4</t>
  </si>
  <si>
    <t>1.7.5</t>
  </si>
  <si>
    <t>1.7.6</t>
  </si>
  <si>
    <t>Les animations font-elles l'objet d'un enregistrement ?</t>
  </si>
  <si>
    <t>1.7.7</t>
  </si>
  <si>
    <t>2.1</t>
  </si>
  <si>
    <t>2.1.1</t>
  </si>
  <si>
    <t>L'employeur a-t-il défini un dispositif de recrutement pour les postes de l'entreprise ?</t>
  </si>
  <si>
    <t>Ce dispositif prend-il en compte pour la tenue du poste de travail :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</si>
  <si>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</si>
  <si>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</si>
  <si>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</si>
  <si>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</si>
  <si>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</si>
  <si>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</si>
  <si>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</si>
  <si>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</si>
  <si>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2.2</t>
  </si>
  <si>
    <t>2.2.1</t>
  </si>
  <si>
    <t>Parrain / Tuteur</t>
  </si>
  <si>
    <t>2.2.1.1</t>
  </si>
  <si>
    <t>2.2.1.2</t>
  </si>
  <si>
    <t>2.2.1.3</t>
  </si>
  <si>
    <t>2.2.1.4</t>
  </si>
  <si>
    <t>2.2.1.5</t>
  </si>
  <si>
    <t>La désignation du parrain/tuteur prend-t-elle en compte :</t>
  </si>
  <si>
    <t>2.2.1.6</t>
  </si>
  <si>
    <t>2.2.1.7</t>
  </si>
  <si>
    <t>2.2.1.9</t>
  </si>
  <si>
    <t>2.2.2</t>
  </si>
  <si>
    <t>2.2.2.1</t>
  </si>
  <si>
    <t>2.2.2.2</t>
  </si>
  <si>
    <t>2.2.2.3</t>
  </si>
  <si>
    <t>2.2.2.4</t>
  </si>
  <si>
    <t>2.2.2.5</t>
  </si>
  <si>
    <t>2.2.2.6</t>
  </si>
  <si>
    <t>2.2.2.7</t>
  </si>
  <si>
    <t>2.2.2.8</t>
  </si>
  <si>
    <t>2.2.2.9</t>
  </si>
  <si>
    <t>2.2.3</t>
  </si>
  <si>
    <t>2.2.3.1</t>
  </si>
  <si>
    <t>2.2.3.2</t>
  </si>
  <si>
    <t>2.2.3.3</t>
  </si>
  <si>
    <t>2.2.3.4</t>
  </si>
  <si>
    <t>2.2.3.5</t>
  </si>
  <si>
    <t>2.2.3.6</t>
  </si>
  <si>
    <t>2.2.3.7</t>
  </si>
  <si>
    <t>2.2.3.8</t>
  </si>
  <si>
    <t>2.2.3.9</t>
  </si>
  <si>
    <t>2.3</t>
  </si>
  <si>
    <t>2.3.1</t>
  </si>
  <si>
    <t>2.3.2</t>
  </si>
  <si>
    <t>2.3.3</t>
  </si>
  <si>
    <t>2.3.4</t>
  </si>
  <si>
    <t>2.3.5</t>
  </si>
  <si>
    <t>3.1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</si>
  <si>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</si>
  <si>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</si>
  <si>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</si>
  <si>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</si>
  <si>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</si>
  <si>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</si>
  <si>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</si>
  <si>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</si>
  <si>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3.2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</si>
  <si>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</si>
  <si>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</si>
  <si>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</si>
  <si>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</si>
  <si>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</si>
  <si>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</si>
  <si>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</si>
  <si>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</si>
  <si>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</si>
  <si>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</si>
  <si>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3.2.11</t>
  </si>
  <si>
    <t>3.2.12</t>
  </si>
  <si>
    <t>3.2.13</t>
  </si>
  <si>
    <t>3.2.14</t>
  </si>
  <si>
    <t>3.2.15</t>
  </si>
  <si>
    <t>3.2.16</t>
  </si>
  <si>
    <t>3.2.17</t>
  </si>
  <si>
    <t>3.2.18</t>
  </si>
  <si>
    <t>3.2.19</t>
  </si>
  <si>
    <t>3.3</t>
  </si>
  <si>
    <t>3.3.1</t>
  </si>
  <si>
    <t>3.3.2</t>
  </si>
  <si>
    <t>3.3.3</t>
  </si>
  <si>
    <t>3.3.4</t>
  </si>
  <si>
    <t>3.3.5</t>
  </si>
  <si>
    <t>3.3.6</t>
  </si>
  <si>
    <t>3.3.7</t>
  </si>
  <si>
    <t>3.3.8</t>
  </si>
  <si>
    <t>3.3.9</t>
  </si>
  <si>
    <t>3.3.10</t>
  </si>
  <si>
    <t>Les moyens humains (internes et externes) sont-ils en adéquation avec les tâches, travaux ou prestations ?</t>
  </si>
  <si>
    <t>3.3.11</t>
  </si>
  <si>
    <t>3.3.12</t>
  </si>
  <si>
    <t>3.3.13</t>
  </si>
  <si>
    <t>3.3.14</t>
  </si>
  <si>
    <t>3.3.15</t>
  </si>
  <si>
    <t>3.3.16</t>
  </si>
  <si>
    <t>3.3.17</t>
  </si>
  <si>
    <t>3.3.18</t>
  </si>
  <si>
    <t>3.3.19</t>
  </si>
  <si>
    <t>3.3.20</t>
  </si>
  <si>
    <t>3.3.21</t>
  </si>
  <si>
    <t>3.3.22</t>
  </si>
  <si>
    <t>3.4</t>
  </si>
  <si>
    <t>3.4.1</t>
  </si>
  <si>
    <t>L’employeur établit-il un bilan à l’issue des tâches, travaux ou prestations ?</t>
  </si>
  <si>
    <t>3.4.2</t>
  </si>
  <si>
    <t>3.4.3</t>
  </si>
  <si>
    <t>3.4.4</t>
  </si>
  <si>
    <t>3.4.5</t>
  </si>
  <si>
    <t>3.4.6</t>
  </si>
  <si>
    <t>3.4.7</t>
  </si>
  <si>
    <t>4.1</t>
  </si>
  <si>
    <t>4.1.1</t>
  </si>
  <si>
    <t>4.1.2</t>
  </si>
  <si>
    <t>4.1.3</t>
  </si>
  <si>
    <t>4.1.4</t>
  </si>
  <si>
    <t>4.1.5</t>
  </si>
  <si>
    <t>4.1.6</t>
  </si>
  <si>
    <t>4.1.7</t>
  </si>
  <si>
    <t>4.1.8</t>
  </si>
  <si>
    <t>4.1.9</t>
  </si>
  <si>
    <t>4.1.10</t>
  </si>
  <si>
    <t>4.1.11</t>
  </si>
  <si>
    <t>4.1.12</t>
  </si>
  <si>
    <t>4.1.13</t>
  </si>
  <si>
    <t>4.1.14</t>
  </si>
  <si>
    <t>4.1.15</t>
  </si>
  <si>
    <t>4.1.16</t>
  </si>
  <si>
    <t>4.1.17</t>
  </si>
  <si>
    <t>4.1.18</t>
  </si>
  <si>
    <t>4.1.19</t>
  </si>
  <si>
    <t>4.1.20</t>
  </si>
  <si>
    <t>4.1.21</t>
  </si>
  <si>
    <t>4.2</t>
  </si>
  <si>
    <t>4.2.1</t>
  </si>
  <si>
    <t>4.2.2</t>
  </si>
  <si>
    <t>4.2.3</t>
  </si>
  <si>
    <t>4.2.4</t>
  </si>
  <si>
    <t>4.2.5</t>
  </si>
  <si>
    <t>4.2.6</t>
  </si>
  <si>
    <t>4.2.7</t>
  </si>
  <si>
    <t>4.2.8</t>
  </si>
  <si>
    <t>4.2.9</t>
  </si>
  <si>
    <t>4.2.10</t>
  </si>
  <si>
    <t>4.2.11</t>
  </si>
  <si>
    <t>4.2.12</t>
  </si>
  <si>
    <t>4.2.13</t>
  </si>
  <si>
    <t>4.2.14</t>
  </si>
  <si>
    <t>4.3</t>
  </si>
  <si>
    <t>4.3.1</t>
  </si>
  <si>
    <t>4.3.2</t>
  </si>
  <si>
    <t>4.3.3</t>
  </si>
  <si>
    <t>4.3.4</t>
  </si>
  <si>
    <t>4.3.5</t>
  </si>
  <si>
    <t>L’employeur a-t-il défini un (des) seuil(s) au-delà duquel (desquels) il entreprend une analyse approfondie ?</t>
  </si>
  <si>
    <t>L’employeur réalise-t-il, à l’aide d’une méthode, une analyse approfondie des faits pour :</t>
  </si>
  <si>
    <t>4.3.6</t>
  </si>
  <si>
    <t>4.3.7</t>
  </si>
  <si>
    <t>4.3.8</t>
  </si>
  <si>
    <t>4.3.9</t>
  </si>
  <si>
    <t>4.3.10</t>
  </si>
  <si>
    <t>La méthode est-elle maitrisée ?</t>
  </si>
  <si>
    <t>4.3.11</t>
  </si>
  <si>
    <t>4.3.12</t>
  </si>
  <si>
    <t>4.3.13</t>
  </si>
  <si>
    <t>4.3.14</t>
  </si>
  <si>
    <t>5.1</t>
  </si>
  <si>
    <t>5.1.1</t>
  </si>
  <si>
    <t>5.1.2</t>
  </si>
  <si>
    <t>5.1.3</t>
  </si>
  <si>
    <t>5.1.4</t>
  </si>
  <si>
    <t>5.1.5</t>
  </si>
  <si>
    <t>5.1.6</t>
  </si>
  <si>
    <t>5.1.7</t>
  </si>
  <si>
    <t>5.1.8</t>
  </si>
  <si>
    <t>5.1.9</t>
  </si>
  <si>
    <t>5.1.10</t>
  </si>
  <si>
    <t>5.1.11</t>
  </si>
  <si>
    <t>5.1.12</t>
  </si>
  <si>
    <t>5.1.13</t>
  </si>
  <si>
    <t>5.1.14</t>
  </si>
  <si>
    <t>5.1.15</t>
  </si>
  <si>
    <t>5.1.16</t>
  </si>
  <si>
    <t>5.2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</si>
  <si>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</si>
  <si>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</si>
  <si>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</si>
  <si>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</si>
  <si>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</si>
  <si>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</si>
  <si>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</si>
  <si>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</si>
  <si>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Ce bilan contient-il une analyse quantitative ?</t>
  </si>
  <si>
    <t>Ce bilan contient-il une analyse qualitative ?</t>
  </si>
  <si>
    <t>Entreprise :</t>
  </si>
  <si>
    <t>Date d'audit :</t>
  </si>
  <si>
    <t>Initial</t>
  </si>
  <si>
    <t>Type d'audit :</t>
  </si>
  <si>
    <t>Remarques</t>
  </si>
  <si>
    <t>Chapitre</t>
  </si>
  <si>
    <t>Auditeur :</t>
  </si>
  <si>
    <t>%</t>
  </si>
  <si>
    <t>Note</t>
  </si>
  <si>
    <t>Type</t>
  </si>
  <si>
    <t>1.1</t>
  </si>
  <si>
    <t>1.1.1</t>
  </si>
  <si>
    <t>V</t>
  </si>
  <si>
    <t>1.1.2</t>
  </si>
  <si>
    <t>B</t>
  </si>
  <si>
    <t>1.1.3</t>
  </si>
  <si>
    <t>VD</t>
  </si>
  <si>
    <t>1.2</t>
  </si>
  <si>
    <t>1.2.1</t>
  </si>
  <si>
    <t>1.2.2</t>
  </si>
  <si>
    <t>1.2.3</t>
  </si>
  <si>
    <t>1.2.4</t>
  </si>
  <si>
    <t>/</t>
  </si>
  <si>
    <t xml:space="preserve">                                                   TOTAL  AUDIT</t>
  </si>
  <si>
    <t>ÉVALUATIONS : ENGAGEMENT DE LA DIRECTION DE L’ENTREPRISE</t>
  </si>
  <si>
    <t>Engagement SÉCURITÉ SANTÉ ENVIRONNEMENT de l’employeur</t>
  </si>
  <si>
    <t>L’employeur sait-il expliquer les engagements SÉCURITÉ SANTÉ ENVIRONNEMENT qu’il a pris pour son entreprise : sa politique, ses objectifs, son organisation, ses indicateurs SÉCURITÉ SANTÉ ENVIRONNEMENT, sa planification, sa documentation, ses dispositifs d’information et d’animation et les moyens nécessaires qu’il a défini et mis en œuvre</t>
  </si>
  <si>
    <t>L’employeur prend-t-il en compte, dans sa démarche SÉCURITÉ SANTÉ ENVIRONNEMENT, l’intégralité des acteurs de l’entreprise (personnel organique, personnel temporaire,…) et des sous-traitants ?</t>
  </si>
  <si>
    <t>L’employeur affiche-t-il son engagement personnel en participant aux réunions, audits/visites SÉCURITÉ SANTÉ ENVIRONNEMENT avec le personnel, et enquêtes sur les situations dangereuses, presqu’accidents et accidents, maladies professionnelles, impacts environnementaux… ?</t>
  </si>
  <si>
    <t>La politique formalise-t-elle les principes essentiels SÉCURITÉ SANTÉ ENVIRONNEMENT de l’employeur ?</t>
  </si>
  <si>
    <t>Cette politique est-elle datée et signée par l’employeur ?</t>
  </si>
  <si>
    <t xml:space="preserve">La politique couvre-t-elle les  domaines : </t>
  </si>
  <si>
    <t>- Sécurité ?</t>
  </si>
  <si>
    <t>- Santé ?</t>
  </si>
  <si>
    <t>- Environnement ?</t>
  </si>
  <si>
    <t xml:space="preserve">Les objectifs couvrent-ils les domaines : </t>
  </si>
  <si>
    <t xml:space="preserve">Les objectifs sont-ils : </t>
  </si>
  <si>
    <t>L'entreprise a-t-elle établi une analyse des risques relative à l'intégralité de son activité ?</t>
  </si>
  <si>
    <t>- Adaptés ?</t>
  </si>
  <si>
    <t>- Mesurables ?</t>
  </si>
  <si>
    <t>- Atteignables ?</t>
  </si>
  <si>
    <t>- Fixés dans le temps ?</t>
  </si>
  <si>
    <t xml:space="preserve">L’employeur a-t-il mis en œuvre des moyens matériels et des facteurs organisationnels et humains qui vont permettre de les atteindre ? </t>
  </si>
  <si>
    <t>Les indicateurs de suivi couvrent-ils les domaines :</t>
  </si>
  <si>
    <t>Les indicateurs de suivi SÉCURITÉ SANTÉ ENVIRONNEMENT sont-ils pertinents pour l’atteinte des objectifs ?</t>
  </si>
  <si>
    <t>Les indicateurs de résultats SÉCURITÉ SANTÉ ENVIRONNEMENT sont-ils pertinents pour l’atteinte des objectifs ?</t>
  </si>
  <si>
    <t>Organisation SÉCURITÉ SANTÉ ENVIRONNEMENT</t>
  </si>
  <si>
    <t xml:space="preserve">L’employeur a-t-il mis en place un dispositif de veille des exigences réglementaires qui lui sont applicables en matière de SÉCURITÉ SANTÉ ENVIRONNEMENT ? </t>
  </si>
  <si>
    <t xml:space="preserve">L’employeur a-t-il fait le récolement des exigences qui lui sont applicables en matière de SÉCURITÉ SANTÉ ENVIRONNEMENT à partir de sa veille réglementaire ? </t>
  </si>
  <si>
    <t>1.5. 10</t>
  </si>
  <si>
    <t>1.5. 11</t>
  </si>
  <si>
    <t xml:space="preserve">L’employeur a-t-il mis en place un dispositif lui permettant de réaliser les contrôles obligatoires ? (par la réglementation ou les notices fabricants) </t>
  </si>
  <si>
    <t>1.5. 12</t>
  </si>
  <si>
    <t>1.5. 13</t>
  </si>
  <si>
    <t>L’employeur a-t-il mis en place un dispositif lui permettant la levée de l’ensemble des écarts constatés lors de tous les contrôles réglementaires obligatoires ?</t>
  </si>
  <si>
    <t>1.5. 14</t>
  </si>
  <si>
    <t>L'employeur a-t-il mis en place un dispositif de remontées d'informations SÉCURITÉ SANTÉ ENVIRONNEMENT ?</t>
  </si>
  <si>
    <t>1.5. 15</t>
  </si>
  <si>
    <t>Le dispositif de remontées d’informations permet-il d’alimenter le plan d’actions SÉCURITÉ SANTÉ ENVIRONNEMENT (en nombre et en qualité) ?</t>
  </si>
  <si>
    <t>1.5. 16</t>
  </si>
  <si>
    <t>L'employeur a-t-il mis en place une organisation de pilotage ?</t>
  </si>
  <si>
    <t>1.5. 17</t>
  </si>
  <si>
    <t>Ce(s) plan(s) d’actions permet(tent)-il(s) de piloter le suivi des actions dans les domaines SÉCURITÉ SANTÉ ENVIRONNEMENT ?</t>
  </si>
  <si>
    <t>Les actions de prévention sont-elles planifiées (réunions SÉCURITÉ SANTÉ ENVIRONNEMENT, audits, bilans, …) ?</t>
  </si>
  <si>
    <t>Ce(s) plan(s) d’actions contient (nent)-il (s) a minima les 5 rubriques obligatoires ?</t>
  </si>
  <si>
    <t>L'employeur connaît-il l’état d’avancement du (des) plan(s) d’actions ?</t>
  </si>
  <si>
    <t>Est-il adapté à l'entreprise ?</t>
  </si>
  <si>
    <t xml:space="preserve">Les moyens sont-ils évalués dans les exercices budgétaires de l’entreprise ? </t>
  </si>
  <si>
    <t xml:space="preserve">Existe-t-il un dispositif d'information (affiche, journal d'entreprise, vidéo, autres) ? </t>
  </si>
  <si>
    <t>Existe-t-il un dispositif d'animation (réunion SÉCURITÉ SANTÉ ENVIRONNEMENT, challenge, …) ?</t>
  </si>
  <si>
    <t>Les dispositifs d’information et d’animation couvrent-ils les domaines :</t>
  </si>
  <si>
    <t>1.7.8</t>
  </si>
  <si>
    <t>1.7.9</t>
  </si>
  <si>
    <t>1.7.10</t>
  </si>
  <si>
    <t>Entité :</t>
  </si>
  <si>
    <t>ÉVALUATIONS : COMPÉTENCES 
ET QUALIFICATIONS PROFESSIONNELLES</t>
  </si>
  <si>
    <t xml:space="preserve">L'employeur a-t-il défini un dispositif similaire pour toute demande de personnel temporaire ? </t>
  </si>
  <si>
    <t>•	Les missions / tâches du poste ?</t>
  </si>
  <si>
    <t>•	Les compétences exigées ?</t>
  </si>
  <si>
    <t>•	La sensibilité et les connaissances en matière SÉCURITÉ SANTÉ ENVIRONNEMENT ?</t>
  </si>
  <si>
    <t>•	Les aptitudes médicales nécessaires ?</t>
  </si>
  <si>
    <t>•	Les formations nécessaires ?</t>
  </si>
  <si>
    <t>•	Les autorisations / habilitations nécessaires ?</t>
  </si>
  <si>
    <t xml:space="preserve">•	Les restrictions réglementaires ? </t>
  </si>
  <si>
    <t>2.1.10</t>
  </si>
  <si>
    <t>2.1.11</t>
  </si>
  <si>
    <t>•	Sécurité ?</t>
  </si>
  <si>
    <t>2.1.12</t>
  </si>
  <si>
    <t>•	Santé ?</t>
  </si>
  <si>
    <t>2.1.13</t>
  </si>
  <si>
    <t>•	Environnement ?</t>
  </si>
  <si>
    <t>L'employeur a-t-il mis en place un dispositif d'accompagnement du personnel ?</t>
  </si>
  <si>
    <t>•	sa connaissance de l'entreprise ?</t>
  </si>
  <si>
    <t>•	ses compétences techniques ?</t>
  </si>
  <si>
    <t>•	sa sensibilité en matière SÉCURITÉ SANTÉ ENVIRONNEMENT et son adhésion au niveau d’exigence de l’entreprise dans ces domaines ?</t>
  </si>
  <si>
    <t>•	ses aptitudes pédagogiques ?</t>
  </si>
  <si>
    <t>2.2.1.8</t>
  </si>
  <si>
    <t xml:space="preserve">Accueil SÉCURITÉ SANTÉ ENVIRONNEMENT </t>
  </si>
  <si>
    <t>Une formation "accueil SÉCURITÉ SANTÉ ENVIRONNEMENT" est-elle dispensée :</t>
  </si>
  <si>
    <t>•	les risques SÉCURITÉ SANTÉ ENVIRONNEMENT identifiés pour la réalisation des tâches / travaux / prestations ?</t>
  </si>
  <si>
    <t xml:space="preserve">•	les précautions à prendre pour assurer sa propre sécurité, sa santé et la protection de l’environnement ? </t>
  </si>
  <si>
    <t>•	la conduite à tenir en cas de situations dangereuses, de presqu’accidents ou d’accidents, impactant la sécurité, la santé ou l’environnement ?</t>
  </si>
  <si>
    <t>•	des Retours d'Expérience (REx) notables et/ou récents dans les domaines SÉCURITÉ SANTÉ ENVIRONNEMENT ?</t>
  </si>
  <si>
    <t>L'employeur contrôle-t-il les connaissances acquises lors de l’accueil SÉCURITÉ SANTÉ ENVIRONNEMENT ?</t>
  </si>
  <si>
    <t xml:space="preserve">Formations, Autorisations/Habilitations, Aptitudes médicales </t>
  </si>
  <si>
    <t xml:space="preserve">L'employeur coordonne-t-il l’ensemble des formations nécessaires à la tenue des postes de travail ? </t>
  </si>
  <si>
    <t xml:space="preserve">L'employeur coordonne-t-il le recyclage des formations et le renouvellement de l’habilitation et des autorisations pour l’intégralité du personnel ? </t>
  </si>
  <si>
    <t>L’employeur intègre-t-il la culture SÉCURITÉ SANTÉ ENVIRONNEMENT dans tous les éléments de son système de management ?</t>
  </si>
  <si>
    <t xml:space="preserve">La culture SÉCURITÉ SANTÉ ENVIRONNEMENT est-elle présente à tous les niveaux de l’entreprise et pour l’intégralité du personnel (dont les nouveaux arrivants, les travailleurs temporaires) ? </t>
  </si>
  <si>
    <t>L'employeur évalue cette culture pour l’ensemble des personnels dans les domaines :</t>
  </si>
  <si>
    <t>2.3.6</t>
  </si>
  <si>
    <t>2.3.7</t>
  </si>
  <si>
    <t>2.3.8</t>
  </si>
  <si>
    <t>•L'employeur a-t-il établi une liste des postes à risques particuliers ?</t>
  </si>
  <si>
    <t>EVALUATIONS : ORGANISATION DU TRAVAIL</t>
  </si>
  <si>
    <t>L’analyse des risques intègre-t-elle les domaines :</t>
  </si>
  <si>
    <t xml:space="preserve">L’ensemble des personnes qui interviennent pour l’entreprise sont-elles couvertes par une (ou des) analyse(s) de risques SÉCURITÉ SANTÉ ENVIRONNEMENT ? </t>
  </si>
  <si>
    <t xml:space="preserve">L’ (les) analyse(s) de risques SÉCURITÉ SANTÉ ENVIRONNEMENT concerne(nt)-t-elle(s) l'ensemble des activités de l’entreprise ? </t>
  </si>
  <si>
    <t>3.1.9</t>
  </si>
  <si>
    <t>3.1.10</t>
  </si>
  <si>
    <t xml:space="preserve">L’employeur a-t-il pris en compte les informations nécessaires à l’élaboration de (ou des) l’analyse(s) de risques SÉCURITÉ SANTÉ ENVIRONNEMENT (nature des tâches/travaux/prestations, risques/dangers, aspects/impacts…) ? </t>
  </si>
  <si>
    <t>3.1.11</t>
  </si>
  <si>
    <t>L’ (les) analyse(s) de risques SÉCURITÉ SANTÉ ENVIRONNEMENT est (sont)-elle(s) appliquée(s) pour l'intégralité des tâches, travaux ou prestations qu'il a à réaliser ?</t>
  </si>
  <si>
    <t>3.1.12</t>
  </si>
  <si>
    <t>L’ (les) analyse(s) de risques SÉCURITÉ SANTÉ ENVIRONNEMENT impacte(nt)-t-elle(s) la préparation des tâches, travaux ou prestations ?</t>
  </si>
  <si>
    <t>3.1.13</t>
  </si>
  <si>
    <t>Les principes généraux de prévention ont-ils été appliqués pour établir les mesures de prévention issues de l’ (des) analyse(s) des risques sécurité – santé ?</t>
  </si>
  <si>
    <t>3.1.14</t>
  </si>
  <si>
    <t>Les principes fondamentaux environnementaux ont-ils été appliqués pour établir les mesures de prévention issues de l’ (des) analyse(s) des risques pour l’environnement ?</t>
  </si>
  <si>
    <t>3.1.15</t>
  </si>
  <si>
    <t>Les modifications des conditions opératoires entrainent-elles une révision de l’ (des) analyse(s) des risques SÉCURITÉ SANTÉ ENVIRONNEMENT et moyens de prévention associés ?</t>
  </si>
  <si>
    <t>•	toutes les phases d'activités ?</t>
  </si>
  <si>
    <t>•	les moyens humains (internes et externes) ?</t>
  </si>
  <si>
    <t>•	les moyens matériels/matériaux adaptés (internes et externes) ?</t>
  </si>
  <si>
    <t>•	les compétences, aptitudes médicales, formations, autorisations/habilitations?</t>
  </si>
  <si>
    <t xml:space="preserve">Les modes opératoires définissent-ils : </t>
  </si>
  <si>
    <t>•	les tâches précises à réaliser ?</t>
  </si>
  <si>
    <t>•	les matériels utilisés ?</t>
  </si>
  <si>
    <t>•	les produits utilisés ?</t>
  </si>
  <si>
    <t>Dans le cadre de la préparation d'équipements de travail et de matériel, l'employeur s’assure-t-il de la conformité :</t>
  </si>
  <si>
    <t>•	réglementaire ?</t>
  </si>
  <si>
    <t>•	à l’expression du besoin initiale ?</t>
  </si>
  <si>
    <t>•	des documents réglementaires (notices constructeur, certificat de conformité, rapport de vérifications périodiques, assurances, carnet de maintenance...) ?</t>
  </si>
  <si>
    <t xml:space="preserve">Les modifications des conditions opératoires entrainent-elles une révision de la préparation ? </t>
  </si>
  <si>
    <t>Dans le cadre de recours à la sous-traitance :</t>
  </si>
  <si>
    <t>L'employeur a-t-il défini un dispositif de sélection SÉCURITÉ SANTÉ ENVIRONNEMENT de ses sous-traitants ?</t>
  </si>
  <si>
    <t>3.2.20</t>
  </si>
  <si>
    <t>3.2.21</t>
  </si>
  <si>
    <t>3.2.22</t>
  </si>
  <si>
    <t>3.2.23</t>
  </si>
  <si>
    <t>3.2.24</t>
  </si>
  <si>
    <t>3.2.25</t>
  </si>
  <si>
    <t xml:space="preserve">La mise au travail est-elle réalisée ? </t>
  </si>
  <si>
    <t>Les modes opératoires sont-ils disponibles sur le lieu des tâches, travaux ou prestations ?</t>
  </si>
  <si>
    <t xml:space="preserve">Les analyses des risques sont-elles disponibles sur le lieu des tâches, travaux ou prestations ? </t>
  </si>
  <si>
    <t>Les moyens de prévention définis sont-ils compris ?</t>
  </si>
  <si>
    <t>Les moyens de prévention définis sont-ils appliqués ?</t>
  </si>
  <si>
    <t>Les compétences nécessaires sont-elles en adéquation avec les tâches, travaux ou prestations ?</t>
  </si>
  <si>
    <t>Les autorisations/habilitations nécessaires sont-elles en adéquation avec les tâches, travaux ou prestations ?</t>
  </si>
  <si>
    <t>Les moyens matériels sont-ils en adéquation avec les tâches, travaux ou prestations ?</t>
  </si>
  <si>
    <t xml:space="preserve">Les équipements de travail sont-ils mis en œuvre conformément aux prescriptions/notices du constructeur ? </t>
  </si>
  <si>
    <t xml:space="preserve">Les documents réglementaires sont-ils disponibles sur le lieu des tâches, travaux ou prestations ? </t>
  </si>
  <si>
    <t>Les équipements de travail sont-ils maintenus en bon état ?</t>
  </si>
  <si>
    <t xml:space="preserve">Les contrôles des niveaux d’exposition du personnel sont-ils réalisés ? </t>
  </si>
  <si>
    <t>Les moyens liés à la préservation de l’environnement sont-ils appliqués ?</t>
  </si>
  <si>
    <t>3.3.23</t>
  </si>
  <si>
    <t>3.3.24</t>
  </si>
  <si>
    <t>Les modifications des conditions opératoires entrainent-elles une révision de la réalisation ?</t>
  </si>
  <si>
    <t>Le bilan et le retour d’expérience SÉCURITÉ SANTÉ ENVIRONNEMENT</t>
  </si>
  <si>
    <t>•	Les remontées d'information du personnel ?</t>
  </si>
  <si>
    <t>•	Les situations dangereuses, presqu’accidents et accidents ?</t>
  </si>
  <si>
    <t>•	Les résultats des mesurages liés à la santé des travailleurs ?</t>
  </si>
  <si>
    <t>•	Les impacts sur l’environnement ?</t>
  </si>
  <si>
    <t>•	Les évaluations des sous-traitants et du personnel temporaire ?</t>
  </si>
  <si>
    <t>•	Les constats suite aux audits/visites, contrôles (internes ou externes) ?</t>
  </si>
  <si>
    <t>3.4.8</t>
  </si>
  <si>
    <t>•	Les modifications des conditions opératoires et leur gestion ?</t>
  </si>
  <si>
    <t>3.4.9</t>
  </si>
  <si>
    <t>•	Les points positifs, les points à améliorer ?</t>
  </si>
  <si>
    <t>3.4.10</t>
  </si>
  <si>
    <t>•	L’efficacité des analyses des risques et des modes opératoires ?</t>
  </si>
  <si>
    <t>3.4.11</t>
  </si>
  <si>
    <t>•	Les faits marquants ?</t>
  </si>
  <si>
    <t>3.4.12</t>
  </si>
  <si>
    <t>•	Les écarts entre l’analyse de la préparation (travail prescrit) et la réalisation (travail réel) ?</t>
  </si>
  <si>
    <t>3.4.13</t>
  </si>
  <si>
    <t>La capitalisation du retour d'expérience permet-elle d’améliorer les pratiques de l’entreprise ?</t>
  </si>
  <si>
    <t>La méthode d’analyse des risques est-elle formalisée ?</t>
  </si>
  <si>
    <t xml:space="preserve">La méthode utilisée est-elle maitrisée par la (ou les) personne(s) en charge de la mettre en œuvre ? </t>
  </si>
  <si>
    <t xml:space="preserve">La méthode utilisée intègre-t-elle une visite des lieux de travail ? </t>
  </si>
  <si>
    <t>Analyse des situations dangereuses, des presqu’accidents et des accidents, des maladies professionnelles et des impacts environnementaux</t>
  </si>
  <si>
    <t>L’employeur réalise-t-il un recueil des faits pour :</t>
  </si>
  <si>
    <t>Les moyens de prévention permettant de préserver la sécurité, la santé et l'environnement sont-ils en adéquation avec le chantier, la prestation ou les travaux ?</t>
  </si>
  <si>
    <t>•	les situations dangereuses ?</t>
  </si>
  <si>
    <t>•	les presqu’accidents ?</t>
  </si>
  <si>
    <t>•	les accidents ?</t>
  </si>
  <si>
    <t>•	les maladies professionnelles ?</t>
  </si>
  <si>
    <t>•	les impacts environnementaux ?</t>
  </si>
  <si>
    <t>Le (ou les) critère(s) défini(s) sont-ils pertinents (gravité réelle, gravité potentielle, fréquence, occurrence/REX, maîtrise) ?</t>
  </si>
  <si>
    <t>La mise en œuvre de la méthode d'analyse permet-elle de mettre en évidence des causes directes ?</t>
  </si>
  <si>
    <t>La mise en œuvre de la méthode d'analyse permet-elle de mettre en évidence des causes fondamentales ?</t>
  </si>
  <si>
    <t>La mise en œuvre de la méthode d'analyse permet-elle d'élaborer des actions pertinentes ?</t>
  </si>
  <si>
    <t>Ces actions sont-elles intégrées dans le plan d’actions SÉCURITÉ SANTÉ ENVIRONNEMENT de l’entreprise  ?</t>
  </si>
  <si>
    <t>Les actions menées à l’issue de l’analyse permettent-elles d’améliorer les résultats :</t>
  </si>
  <si>
    <t>Les audits terrain SÉCURITÉ SANTÉ ENVIRONNEMENT</t>
  </si>
  <si>
    <t>L'employeur a-t-il mis en place un dispositif d’audits terrain SÉCURITÉ SANTÉ ENVIRONNEMENT ?</t>
  </si>
  <si>
    <t>Les audits terrain SÉCURITÉ SANTÉ ENVIRONNEMENT abordent-ils les aspects :</t>
  </si>
  <si>
    <t>•	humains ?</t>
  </si>
  <si>
    <t>•	organisationnels ?</t>
  </si>
  <si>
    <t>•	techniques ?</t>
  </si>
  <si>
    <t>La fréquence de réalisation des audits terrain SÉCURITÉ SANTÉ ENVIRONNEMENT est-elle adaptée à l'entreprise ?</t>
  </si>
  <si>
    <t>Ces audits terrain SÉCURITÉ SANTÉ ENVIRONNEMENT portent-ils sur l’ensemble du personnel et des activités de l’entreprise ?</t>
  </si>
  <si>
    <t>Les écarts constatés lors des audits terrain SÉCURITÉ SANTÉ ENVIRONNEMENT génèrent-ils des actions ?</t>
  </si>
  <si>
    <t>Ces actions sont-elles identifiées dans le(s) plan(s) d’actions SÉCURITÉ SANTÉ ENVIRONNEMENT ?</t>
  </si>
  <si>
    <t>L’audit du système de management SÉCURITÉ SANTÉ ENVIRONNEMENT</t>
  </si>
  <si>
    <t xml:space="preserve">L’employeur effectue-t-il un audit de son système de management SÉCURITÉ SANTÉ ENVIRONNEMENT au moins une fois par an ? </t>
  </si>
  <si>
    <t xml:space="preserve">L’audit du système de management SÉCURITÉ SANTÉ ENVIRONNEMENT prend-il en compte l’ensemble des activités du périmètre concerné par la certification ? </t>
  </si>
  <si>
    <t xml:space="preserve">L’audit du système permet-il de statuer sur l’atteinte de l’objectif de chaque axe ? </t>
  </si>
  <si>
    <t>4.3.15</t>
  </si>
  <si>
    <t>Les écarts constatés lors de l’audit de son système de management SÉCURITÉ SANTÉ ENVIRONNEMENT génèrent-ils des actions ?</t>
  </si>
  <si>
    <t>4.3.16</t>
  </si>
  <si>
    <t xml:space="preserve">Bilan SÉCURITÉ SANTÉ ENVIRONNEMENT </t>
  </si>
  <si>
    <t>L'employeur réalise-t-il un bilan annuel de son système de management ?</t>
  </si>
  <si>
    <t>Ce bilan se fonde-t-il a minima sur :</t>
  </si>
  <si>
    <t>•	l’atteinte partielle ou totale des objectifs ?</t>
  </si>
  <si>
    <t>•	le suivi et la pertinence des indicateurs (évolution, en corrélation avec les objectifs) ?</t>
  </si>
  <si>
    <t>•	les modifications des activités de l’entreprise ?</t>
  </si>
  <si>
    <t>•	les remontées terrain, notamment les bonnes pratiques, dans le domaine de la Sécurité ?</t>
  </si>
  <si>
    <t>•	les remontées terrain, notamment les bonnes pratiques, dans le domaine de la Santé ?</t>
  </si>
  <si>
    <t>•	les remontées terrain, notamment les bonnes pratiques, dans le domaine de l’Environnement ?</t>
  </si>
  <si>
    <t>•	le suivi des effectifs : turn-over, plan de formation et maintien des compétences ?</t>
  </si>
  <si>
    <t>•	les résultats de l’évaluation de la culture SÉCURITÉ SANTÉ ENVIRONNEMENT de son personnel et des travailleurs temporaires ?</t>
  </si>
  <si>
    <t>•	l’actualisation de l’analyse des risques et des moyens de prévention associés en fonction des évolutions d’activités ?</t>
  </si>
  <si>
    <t>5.1.17</t>
  </si>
  <si>
    <t>•	l’analyse des différentes modifications des conditions opératoires ?</t>
  </si>
  <si>
    <t>5.1.18</t>
  </si>
  <si>
    <t>•	les bilans et retours d’expérience à l’issue des tâches, travaux et prestations ?</t>
  </si>
  <si>
    <t>5.1.19</t>
  </si>
  <si>
    <t>•	les retours d’expérience suite aux dysfonctionnements dans le domaine de la Sécurité : accidentologie ?</t>
  </si>
  <si>
    <t>5.1.20</t>
  </si>
  <si>
    <t>•	les retours d’expérience suite aux dysfonctionnements dans le domaine de la Santé : mesurage et exposition aux dangers, maladie professionnelle, restriction médicale ?</t>
  </si>
  <si>
    <t>5.1.21</t>
  </si>
  <si>
    <t>•	les retours d’expérience suite aux dysfonctionnements dans le domaine de l’Environnement : consommations, pollutions ?</t>
  </si>
  <si>
    <t>5.1.22</t>
  </si>
  <si>
    <t>•	les résultats d’audits système (sur les 5 axes) et autres contrôles planifiés du système de management ?</t>
  </si>
  <si>
    <t>5.1.23</t>
  </si>
  <si>
    <t>Actions d’amélioration SÉCURITÉ SANTÉ ENVIRONNEMENT</t>
  </si>
  <si>
    <t>Le bilan SÉCURITÉ SANTÉ ENVIRONNEMENT permet-il à l’employeur de faire évoluer :</t>
  </si>
  <si>
    <t>•	Ses objectifs et ses indicateurs ?</t>
  </si>
  <si>
    <t>•	Sa politique ?</t>
  </si>
  <si>
    <t>•	Ses dispositifs du système de management ?</t>
  </si>
  <si>
    <t>•	Ses modes opératoires, analyses des risques et moyens de prévention associés ?</t>
  </si>
  <si>
    <t>TOTAL GENERAL QUESTIONNAIRE</t>
  </si>
  <si>
    <t>Evaluations : Engagement de la direction de l'entreprise</t>
  </si>
  <si>
    <t>Evaluations : Compétences et Qualifications Professionnelles</t>
  </si>
  <si>
    <t>Evaluations : Organisation du travail</t>
  </si>
  <si>
    <t>TOTAL  AUDIT</t>
  </si>
  <si>
    <t xml:space="preserve"> </t>
  </si>
  <si>
    <r>
      <t>SYNOPTIQUE AUDIT du</t>
    </r>
    <r>
      <rPr>
        <sz val="10"/>
        <color indexed="54"/>
        <rFont val="Verdana"/>
        <family val="2"/>
      </rPr>
      <t xml:space="preserve">
</t>
    </r>
    <r>
      <rPr>
        <sz val="12"/>
        <color indexed="54"/>
        <rFont val="Verdana"/>
        <family val="2"/>
      </rPr>
      <t>Système Commun MASE-France-Chimie V2024</t>
    </r>
  </si>
  <si>
    <t>Note maxi</t>
  </si>
  <si>
    <t>•	 Axe 1 : Définir l’organisation du management SÉCURITÉ SANTÉ ENVIRONNEMENT de l’entreprise</t>
  </si>
  <si>
    <t>• Axe 4 : Evaluer l’efficacité du système de management</t>
  </si>
  <si>
    <t>• Axe 5 : Statuer sur le système de management SÉCURITÉ SANTÉ ENVIRONNEMENT et l’améliorer en continu</t>
  </si>
  <si>
    <t xml:space="preserve">• Axe 4 : analyse des dysfonctionnements, audits terrain SÉCURITÉ SANTÉ ENVIRONNEMENT… </t>
  </si>
  <si>
    <t>• Axe 5 : analyse du (ou des) bilan(s) annuel(s) précédent(s) et des actions prises dans le cadre de l’amélioration continue</t>
  </si>
  <si>
    <r>
      <t xml:space="preserve">SYNTHESE AUDIT MASE France Chimie
</t>
    </r>
    <r>
      <rPr>
        <sz val="12"/>
        <color rgb="FF0000CC"/>
        <rFont val="Calibri"/>
        <family val="2"/>
        <scheme val="minor"/>
      </rPr>
      <t>Système Commun MASE-FC (version 2024)</t>
    </r>
  </si>
  <si>
    <t>Nom de l'Entreprise</t>
  </si>
  <si>
    <t>Date à remplir</t>
  </si>
  <si>
    <t>Nom de l'auditeur</t>
  </si>
  <si>
    <t>INITIAL</t>
  </si>
  <si>
    <t>Le dispositif couvre-t-il l’ensemble des contrôles obligatoires (bâtiments, véhicules, engins, équipements de travail, machines-outils, EPC, EPI) ?</t>
  </si>
  <si>
    <t>L’employeur enregistre-t-il l’ensemble des actions prises (soldéesimmédiatement ou différées) dans les domaines SÉCURITÉ SANTÉ ENVIRONNEMENT ?</t>
  </si>
  <si>
    <t>Existe-t-il un dispositif documentaire (consignes, instructions, procédures, affiches, autres…) ?</t>
  </si>
  <si>
    <t>"SAVOIR" (recrutement/affectation des personnels)</t>
  </si>
  <si>
    <t>Ce dispositif prévoit-il une évaluation de la sensibilité et des connaissances avant embauche dans les domaines :</t>
  </si>
  <si>
    <t>« SAVOIR-FAIRE »
(Parrain / Tuteur, Accueil SÉCURITÉ SANTÉ ENVIRONNEMENT, Formations, Autorisations/Habilitations)</t>
  </si>
  <si>
    <t>L'employeur s'assure-t-il que les aptitudes médicales/restrictions de l'intégralité du personnel sont en adéquation avec les besoins du poste confié ?</t>
  </si>
  <si>
    <t>L’employeur a-t-il sollicité les compétences nécessaires (internes et/ou externes) à l’élaboration de (ou des) l’analyse(s) de risques SÉCURITÉ SANTÉ ENVIRONNEMENT ?</t>
  </si>
  <si>
    <t>La planification des tâches, travaux ou prestations prend-elle en compte :</t>
  </si>
  <si>
    <t>•	les mesures de prévention associées aux risques identifiés :</t>
  </si>
  <si>
    <t>•	les points d’arrêts ?</t>
  </si>
  <si>
    <t>Ce dispositif prévoit-il la transmission des exigences SÉCURITÉ SANTÉ ENVIRONNEMENT (internes et clients) ?</t>
  </si>
  <si>
    <t>Interventions sur site client</t>
  </si>
  <si>
    <t>Locaux de vie</t>
  </si>
  <si>
    <t>Réalisation</t>
  </si>
  <si>
    <t>EVALUATIONS : EFFICACITE DU SYSTÈME DE MANAGEMENT</t>
  </si>
  <si>
    <t>•	La partie documentaire ?</t>
  </si>
  <si>
    <t>•	La partie terrain ?</t>
  </si>
  <si>
    <t>• Axe 3 : Maitriser les risques SÉCURITÉ SANTÉ et ENVIRONNEMENT lors de la réalisation de tâches, travaux ou prestations</t>
  </si>
  <si>
    <t>• Axe 1 : politique, objectifs, indicateurs, organisation de pilotage, plan d’actions, dispositif documentaire, informations, animations, …</t>
  </si>
  <si>
    <t>• Axe 2 : recrutement, fiche de poste, accueil SÉCURITÉ SANTÉ ENVIRONNEMENT, parrainage / tutorat, formations, évaluation SÉCURITÉ SANTÉ ENVIRONNEMENT du personnel, …</t>
  </si>
  <si>
    <t>• Axe 3 : analyse des risques, planification, sous-traitance, bilan/REx…</t>
  </si>
  <si>
    <t>•	les écarts constatés lors des vérifications de l’application de la réglementation (veille et récolement) ?</t>
  </si>
  <si>
    <t>•	Son organisation ?</t>
  </si>
  <si>
    <t>Cette politique est-elle diffusée à l’intégralité des acteurs de l’entreprise (personnel organique, personnel intérimaire, ...) ?</t>
  </si>
  <si>
    <t>Cette organisation permet-elle à la structure de l'entreprise de suivre le pilotage de son système (suivi des indicateurs, de l’état d’avancement de son (ses) plan(s) d’actions,…) ?</t>
  </si>
  <si>
    <r>
      <t xml:space="preserve">Le dispositif d'information s’adresse-t-il à tout le personnel (organique et non-organique) de l'entreprise ? </t>
    </r>
    <r>
      <rPr>
        <b/>
        <i/>
        <sz val="11"/>
        <color theme="1" tint="0.249977111117893"/>
        <rFont val="Calibri"/>
        <family val="2"/>
        <scheme val="minor"/>
      </rPr>
      <t>(Question pouvant être neutralisée suivant les conditions définies p10)</t>
    </r>
  </si>
  <si>
    <r>
      <t xml:space="preserve">Le dispositif d'animation concerne-t-il tout le personnel (organique et non-organique) de l'entreprise ? </t>
    </r>
    <r>
      <rPr>
        <b/>
        <i/>
        <sz val="11"/>
        <color theme="1" tint="0.249977111117893"/>
        <rFont val="Calibri"/>
        <family val="2"/>
        <scheme val="minor"/>
      </rPr>
      <t xml:space="preserve"> (Question pouvant être neutralisée suivant les conditions définies p10)</t>
    </r>
  </si>
  <si>
    <t xml:space="preserve">Les risques principaux de l’entreprise en terme de SÉCURITÉ SANTÉ ENVIRONNEMENT font-ils l’objet d’animations ? </t>
  </si>
  <si>
    <r>
      <t xml:space="preserve">L'affichage réglementaire est-il respecté ? </t>
    </r>
    <r>
      <rPr>
        <b/>
        <i/>
        <sz val="11"/>
        <color theme="1" tint="0.249977111117893"/>
        <rFont val="Calibri"/>
        <family val="2"/>
        <scheme val="minor"/>
      </rPr>
      <t>(Question pouvant être neutralisée suivant les conditions définies p10)</t>
    </r>
  </si>
  <si>
    <r>
      <t xml:space="preserve">Le parrain / tuteur connait-il ses missions ? </t>
    </r>
    <r>
      <rPr>
        <b/>
        <i/>
        <sz val="11"/>
        <color theme="1" tint="0.249977111117893"/>
        <rFont val="Calibri"/>
        <family val="2"/>
        <scheme val="minor"/>
      </rPr>
      <t>(Question pouvant être neutralisée suivant les conditions définies p10)</t>
    </r>
  </si>
  <si>
    <r>
      <t xml:space="preserve">La fin de période d’accompagnement est-elle actée ? </t>
    </r>
    <r>
      <rPr>
        <b/>
        <i/>
        <sz val="11"/>
        <color theme="1" tint="0.249977111117893"/>
        <rFont val="Calibri"/>
        <family val="2"/>
        <scheme val="minor"/>
      </rPr>
      <t>(Question pouvant être neutralisée suivant les conditions définies p10)</t>
    </r>
  </si>
  <si>
    <r>
      <t xml:space="preserve">•	à l'arrivée dans l'entreprise ? </t>
    </r>
    <r>
      <rPr>
        <b/>
        <i/>
        <sz val="11"/>
        <color theme="1" tint="0.249977111117893"/>
        <rFont val="Calibri"/>
        <family val="2"/>
        <scheme val="minor"/>
      </rPr>
      <t>(Question pouvant être neutralisée suivant les conditions définies p10)</t>
    </r>
  </si>
  <si>
    <r>
      <t>•	à la suite d’un changement de poste de travail/technique de travail ?</t>
    </r>
    <r>
      <rPr>
        <b/>
        <i/>
        <sz val="11"/>
        <color theme="1" tint="0.249977111117893"/>
        <rFont val="Calibri"/>
        <family val="2"/>
        <scheme val="minor"/>
      </rPr>
      <t xml:space="preserve"> (Question pouvant être neutralisée suivant les conditions définies p10)</t>
    </r>
  </si>
  <si>
    <r>
      <t>•	à la suite d’une absence de longue durée (définie par la réglementation ou, à défaut, par l’employeur) ?</t>
    </r>
    <r>
      <rPr>
        <b/>
        <sz val="11"/>
        <color theme="1" tint="0.249977111117893"/>
        <rFont val="Calibri"/>
        <family val="2"/>
        <scheme val="minor"/>
      </rPr>
      <t xml:space="preserve"> (Question pouvant être neutralisée suivant les conditions définies p10)</t>
    </r>
  </si>
  <si>
    <t>Cette formation "accueil SÉCURITÉ SANTÉ ENVIRONNEMENT" porte-t-elle en particulier sur :</t>
  </si>
  <si>
    <r>
      <t xml:space="preserve">Une formation renforcée est-elle déclinée au personnel concerné ? </t>
    </r>
    <r>
      <rPr>
        <b/>
        <i/>
        <sz val="11"/>
        <color theme="1" tint="0.249977111117893"/>
        <rFont val="Calibri"/>
        <family val="2"/>
        <scheme val="minor"/>
      </rPr>
      <t>(Question pouvant être neutralisée suivant les conditions définies p10)</t>
    </r>
  </si>
  <si>
    <r>
      <t>L'employeur a-t-il délivré une habilitation (travaux d’ordre électrique) ou une autorisation (permis de travaux, conduite de chariots, d'engins, de grues, travaux de levage, ...) pour les tâches le nécessitant ?</t>
    </r>
    <r>
      <rPr>
        <b/>
        <i/>
        <sz val="11"/>
        <color theme="1" tint="0.249977111117893"/>
        <rFont val="Calibri"/>
        <family val="2"/>
        <scheme val="minor"/>
      </rPr>
      <t xml:space="preserve"> (Question pouvant être neutralisée suivant les conditions définies p10)</t>
    </r>
  </si>
  <si>
    <r>
      <t>Ce titre d'habilitations et ces autorisations sont-ils émis au regard de l'aptitude médicale, de la validité de la formation et de la connaissance des règles de sécurité du lieu d'intervention ?</t>
    </r>
    <r>
      <rPr>
        <b/>
        <i/>
        <sz val="11"/>
        <color theme="1" tint="0.249977111117893"/>
        <rFont val="Calibri"/>
        <family val="2"/>
        <scheme val="minor"/>
      </rPr>
      <t xml:space="preserve"> (Question pouvant être neutralisée suivant les conditions définies p10)</t>
    </r>
  </si>
  <si>
    <r>
      <t xml:space="preserve">Ce titre d'habilitations et ces autorisations sont-ils émis pour l'intégralité du personnel concerné ? </t>
    </r>
    <r>
      <rPr>
        <b/>
        <i/>
        <sz val="11"/>
        <color theme="1" tint="0.249977111117893"/>
        <rFont val="Calibri"/>
        <family val="2"/>
        <scheme val="minor"/>
      </rPr>
      <t>(Question pouvant être neutralisée suivant les conditions définies p10)</t>
    </r>
  </si>
  <si>
    <r>
      <t>L'employeur coordonne-t-il le renouvellement des aptitudes médicales ?</t>
    </r>
    <r>
      <rPr>
        <b/>
        <i/>
        <sz val="11"/>
        <color theme="1" tint="0.249977111117893"/>
        <rFont val="Calibri"/>
        <family val="2"/>
        <scheme val="minor"/>
      </rPr>
      <t xml:space="preserve"> (Question pouvant être neutralisée suivant les conditions définies p10)</t>
    </r>
  </si>
  <si>
    <r>
      <t>L'employeur s’assure-t-il de l’acquisition des connaissances SÉCURITÉ SANTÉ ENVIRONNEMENT des personnels non-organiques ?</t>
    </r>
    <r>
      <rPr>
        <b/>
        <i/>
        <sz val="11"/>
        <color theme="1" tint="0.249977111117893"/>
        <rFont val="Calibri"/>
        <family val="2"/>
        <scheme val="minor"/>
      </rPr>
      <t xml:space="preserve"> (Question pouvant être neutralisée suivant les conditions définies p10)</t>
    </r>
  </si>
  <si>
    <t>Cette culture couvre les domaines :</t>
  </si>
  <si>
    <r>
      <t xml:space="preserve">•	Sécurité ? </t>
    </r>
    <r>
      <rPr>
        <b/>
        <sz val="11"/>
        <color theme="1" tint="0.249977111117893"/>
        <rFont val="Calibri"/>
        <family val="2"/>
        <scheme val="minor"/>
      </rPr>
      <t>(Question pouvant être neutralisée suivant les conditions définies p10)</t>
    </r>
  </si>
  <si>
    <r>
      <t>•	Santé ?</t>
    </r>
    <r>
      <rPr>
        <b/>
        <sz val="11"/>
        <color theme="1" tint="0.249977111117893"/>
        <rFont val="Calibri"/>
        <family val="2"/>
        <scheme val="minor"/>
      </rPr>
      <t xml:space="preserve"> (Question pouvant être neutralisée suivant les conditions définies p10)</t>
    </r>
  </si>
  <si>
    <r>
      <t xml:space="preserve">•	Environnement ? </t>
    </r>
    <r>
      <rPr>
        <b/>
        <sz val="11"/>
        <color theme="1" tint="0.249977111117893"/>
        <rFont val="Calibri"/>
        <family val="2"/>
        <scheme val="minor"/>
      </rPr>
      <t>(Question pouvant être neutralisée suivant les conditions définies p10)</t>
    </r>
  </si>
  <si>
    <t>Analyse des risques SÉCURITÉ, SANTÉ et ENVIRONNEMENT et moyens de prévention associés</t>
  </si>
  <si>
    <t>•	leur ordre/phasage/chronologie (y compris la fin de chantier) ?</t>
  </si>
  <si>
    <r>
      <t>•	aux exigences du client ?</t>
    </r>
    <r>
      <rPr>
        <b/>
        <i/>
        <sz val="11"/>
        <color theme="1" tint="0.249977111117893"/>
        <rFont val="Calibri"/>
        <family val="2"/>
      </rPr>
      <t xml:space="preserve"> (Question pouvant être neutralisée suivant les conditions définies p10)</t>
    </r>
  </si>
  <si>
    <r>
      <t>Dans le cadre du prêt de matériel à d'autres entreprises, une convention a-t-elle été rédigée ?</t>
    </r>
    <r>
      <rPr>
        <b/>
        <i/>
        <sz val="11"/>
        <color theme="1" tint="0.249977111117893"/>
        <rFont val="Calibri"/>
        <family val="2"/>
      </rPr>
      <t xml:space="preserve"> (Question pouvant être neutralisée suivant les conditions définies p10)</t>
    </r>
  </si>
  <si>
    <r>
      <t>Dans le cas où des mesures compensatoires sont mises en place, ces dernières sont-elles adaptées ?</t>
    </r>
    <r>
      <rPr>
        <b/>
        <i/>
        <sz val="11"/>
        <color theme="1" tint="0.249977111117893"/>
        <rFont val="Calibri"/>
        <family val="2"/>
      </rPr>
      <t xml:space="preserve"> (Question pouvant être neutralisée suivant les conditions définies p10)</t>
    </r>
  </si>
  <si>
    <r>
      <t xml:space="preserve">Les sous-traitants retenus possèdent-ils :
•	soit un système certifié MASE/FC ou équivalent, 
•	soit un système en cours de certification MASE/FC ? 
Le cas échéant, des mesures compensatoires sont-elles mises en place ? 
</t>
    </r>
    <r>
      <rPr>
        <b/>
        <i/>
        <sz val="11"/>
        <color theme="1" tint="0.249977111117893"/>
        <rFont val="Calibri"/>
        <family val="2"/>
      </rPr>
      <t>(Question pouvant être neutralisée suivant les conditions définies p10)</t>
    </r>
  </si>
  <si>
    <r>
      <t>Dans le cadre d'une intervention sur site client, l'employeur a-t-il pris en compte les exigences particulières du client ?</t>
    </r>
    <r>
      <rPr>
        <b/>
        <i/>
        <sz val="11"/>
        <color theme="1" tint="0.249977111117893"/>
        <rFont val="Calibri"/>
        <family val="2"/>
      </rPr>
      <t xml:space="preserve"> (Question pouvant être neutralisée suivant les conditions définies p10)</t>
    </r>
  </si>
  <si>
    <r>
      <t xml:space="preserve">L'employeur met-il à disposition de son personnel les locaux de vie et installations conformes aux exigences réglementaires ? </t>
    </r>
    <r>
      <rPr>
        <b/>
        <i/>
        <sz val="11"/>
        <color theme="1" tint="0.249977111117893"/>
        <rFont val="Calibri"/>
        <family val="2"/>
      </rPr>
      <t>(Question pouvant être neutralisée suivant les conditions définies p10)</t>
    </r>
  </si>
  <si>
    <r>
      <t>Dans le cadre d'une intervention en dehors de ses locaux, l'employeur s’assure-t-il de la mise à disposition de son personnel de locaux de vie et d’installations conformes aux exigences réglementaires ?</t>
    </r>
    <r>
      <rPr>
        <b/>
        <i/>
        <sz val="11"/>
        <color theme="1" tint="0.249977111117893"/>
        <rFont val="Calibri"/>
        <family val="2"/>
      </rPr>
      <t xml:space="preserve"> (Question pouvant être neutralisée suivant les conditions définies p10)</t>
    </r>
  </si>
  <si>
    <t>Le planning des tâches, travaux ou prestations, fait-il l'objet d'un suivi tout au long de la réalisation ?</t>
  </si>
  <si>
    <r>
      <t xml:space="preserve">La correspondance entre la préparation et les conditions d’exécution des tâches, travaux ou prestations a-t-elle été vérifiée ? </t>
    </r>
    <r>
      <rPr>
        <b/>
        <i/>
        <sz val="11"/>
        <color theme="1" tint="0.249977111117893"/>
        <rFont val="Calibri"/>
        <family val="2"/>
      </rPr>
      <t>(Question pouvant être neutralisée suivant les conditions définies p10)</t>
    </r>
  </si>
  <si>
    <r>
      <t>En cas de relève ou d’affectation de nouveau personnel, l’employeur s'assure-t-il de la continuité des informations ?</t>
    </r>
    <r>
      <rPr>
        <b/>
        <i/>
        <sz val="11"/>
        <color theme="1" tint="0.249977111117893"/>
        <rFont val="Calibri"/>
        <family val="2"/>
      </rPr>
      <t xml:space="preserve"> (Question pouvant être neutralisée suivant les conditions définies p10)</t>
    </r>
  </si>
  <si>
    <r>
      <t xml:space="preserve">En cas de recours à du personnel temporaire, l'employeur informe-t-il l'agence d'emploi de toute modification de la mission initialement prévue ? </t>
    </r>
    <r>
      <rPr>
        <b/>
        <i/>
        <sz val="11"/>
        <color theme="1" tint="0.249977111117893"/>
        <rFont val="Calibri"/>
        <family val="2"/>
      </rPr>
      <t>(Question pouvant être neutralisée suivant les conditions définies p10)</t>
    </r>
  </si>
  <si>
    <t>Les moyens organisationnels (organisation du personnel du chantier, risques d’interférences et/ou de coactivité, moyens de prévention associés) sont-ils en adéquation avec les tâches, travaux ou prestations ?</t>
  </si>
  <si>
    <r>
      <t xml:space="preserve">L’employeur vérifie-t-il que son sous-traitant respecte les exigences requises en matière SÉCURITÉ SANTÉ ENVIRONNEMENT ? </t>
    </r>
    <r>
      <rPr>
        <b/>
        <i/>
        <sz val="11"/>
        <color theme="1" tint="0.249977111117893"/>
        <rFont val="Calibri"/>
        <family val="2"/>
      </rPr>
      <t>(Question pouvant être neutralisée suivant les conditions définies p10)</t>
    </r>
  </si>
  <si>
    <r>
      <t>L’employeur a-t-il déclaré aux parties intéressées (EU, coordonnateur SPS, …) la totalité de ses sous-traitants ?</t>
    </r>
    <r>
      <rPr>
        <b/>
        <i/>
        <sz val="11"/>
        <color theme="1" tint="0.249977111117893"/>
        <rFont val="Calibri"/>
        <family val="2"/>
      </rPr>
      <t xml:space="preserve"> (Question pouvant être neutralisée suivant les conditions définies p10)</t>
    </r>
  </si>
  <si>
    <t xml:space="preserve">L’employeur a-t-il un dispositif de fin de tâches/travaux/prestations ? </t>
  </si>
  <si>
    <r>
      <t>L’employeur s’est-il assuré de la présence d’un dispositif équivalent chez ses sous-traitants ?</t>
    </r>
    <r>
      <rPr>
        <b/>
        <i/>
        <sz val="11"/>
        <color theme="1" tint="0.249977111117893"/>
        <rFont val="Calibri"/>
        <family val="2"/>
        <scheme val="minor"/>
      </rPr>
      <t xml:space="preserve"> (Question pouvant être neutralisée suivant les conditions définies p10)</t>
    </r>
  </si>
  <si>
    <t>L’audit du système met-il en évidence des pistes de progrès ou des écarts sur :</t>
  </si>
  <si>
    <r>
      <t xml:space="preserve">L’audit du système permet-il de vérifier que les dispositifs SÉCURITÉ SANTÉ ENVIRONNEMENT mis en place sur chaque axe sont </t>
    </r>
    <r>
      <rPr>
        <b/>
        <u/>
        <sz val="11"/>
        <color theme="1" tint="0.249977111117893"/>
        <rFont val="Calibri"/>
        <family val="2"/>
        <scheme val="minor"/>
      </rPr>
      <t>adaptés</t>
    </r>
    <r>
      <rPr>
        <b/>
        <sz val="11"/>
        <color theme="1" tint="0.249977111117893"/>
        <rFont val="Calibri"/>
        <family val="2"/>
        <scheme val="minor"/>
      </rPr>
      <t xml:space="preserve">, </t>
    </r>
    <r>
      <rPr>
        <b/>
        <u/>
        <sz val="11"/>
        <color theme="1" tint="0.249977111117893"/>
        <rFont val="Calibri"/>
        <family val="2"/>
        <scheme val="minor"/>
      </rPr>
      <t>connus</t>
    </r>
    <r>
      <rPr>
        <b/>
        <sz val="11"/>
        <color theme="1" tint="0.249977111117893"/>
        <rFont val="Calibri"/>
        <family val="2"/>
        <scheme val="minor"/>
      </rPr>
      <t xml:space="preserve"> et </t>
    </r>
    <r>
      <rPr>
        <b/>
        <u/>
        <sz val="11"/>
        <color theme="1" tint="0.249977111117893"/>
        <rFont val="Calibri"/>
        <family val="2"/>
        <scheme val="minor"/>
      </rPr>
      <t>appliqués</t>
    </r>
    <r>
      <rPr>
        <b/>
        <sz val="11"/>
        <color theme="1" tint="0.249977111117893"/>
        <rFont val="Calibri"/>
        <family val="2"/>
        <scheme val="minor"/>
      </rPr>
      <t xml:space="preserve"> :</t>
    </r>
  </si>
  <si>
    <t>ÉVALUATIONS : BILAN ET AMELIORATION CONTINUE</t>
  </si>
  <si>
    <t>•	le retour des parties intéressées (par exemple : représentants du personnel, service de prévention et de santé au travail, organismes de prévention, autorités…) ?</t>
  </si>
  <si>
    <t>•	L’état d’avancement du (ou des) plan(s) d’actions et son (ou leur) efficacité globale ?</t>
  </si>
  <si>
    <t>•	les modifications contractuelles et/ou réglementaires applicables à l’entreprise ?</t>
  </si>
  <si>
    <r>
      <t xml:space="preserve">•	le suivi des écarts du dernier audit de certification ? </t>
    </r>
    <r>
      <rPr>
        <b/>
        <i/>
        <sz val="11"/>
        <color theme="1" tint="0.249977111117893"/>
        <rFont val="Calibri"/>
        <family val="2"/>
        <scheme val="minor"/>
      </rPr>
      <t>(Question pouvant être neutralisée suivant les conditions définies p10)</t>
    </r>
  </si>
  <si>
    <t>•	Son (ou ses) plan(s) d’actions SÉCURITÉ SANTÉ ENVIRONNEMENT, notamment issu de la conformité règlementaire ?</t>
  </si>
  <si>
    <r>
      <t xml:space="preserve">•	L’affectation des ressources ? </t>
    </r>
    <r>
      <rPr>
        <b/>
        <i/>
        <sz val="11"/>
        <color theme="1" tint="0.249977111117893"/>
        <rFont val="Calibri"/>
        <family val="2"/>
        <scheme val="minor"/>
      </rPr>
      <t>(Question pouvant être neutralisée suivant les conditions définies p10)</t>
    </r>
  </si>
  <si>
    <r>
      <t>Les décisions sont-elles communiquées et expliquées au personnel ?</t>
    </r>
    <r>
      <rPr>
        <b/>
        <i/>
        <sz val="11"/>
        <color theme="1" tint="0.249977111117893"/>
        <rFont val="Calibri"/>
        <family val="2"/>
        <scheme val="minor"/>
      </rPr>
      <t xml:space="preserve"> (Question pouvant être neutralisée suivant les conditions définies p10)</t>
    </r>
  </si>
  <si>
    <t>Ce dispositif est-il appliqué :</t>
  </si>
  <si>
    <r>
      <t>•	pour tout nouvel arrivant ?</t>
    </r>
    <r>
      <rPr>
        <b/>
        <i/>
        <sz val="11"/>
        <color theme="1" tint="0.249977111117893"/>
        <rFont val="Calibri"/>
        <family val="2"/>
        <scheme val="minor"/>
      </rPr>
      <t xml:space="preserve"> (Question pouvant être neutralisée suivant les conditions définies p10)</t>
    </r>
  </si>
  <si>
    <r>
      <t xml:space="preserve">•	pour tout changement de poste de travail ? </t>
    </r>
    <r>
      <rPr>
        <b/>
        <i/>
        <sz val="11"/>
        <color theme="1" tint="0.249977111117893"/>
        <rFont val="Calibri"/>
        <family val="2"/>
        <scheme val="minor"/>
      </rPr>
      <t>(Question pouvant être neutralisée suivant les conditions définies p10)</t>
    </r>
  </si>
  <si>
    <t>Ces personnes ont-elles connaissance de leurs missions en matière de SÉCURITÉ SANTÉ ENVIRONNEMENT ?</t>
  </si>
  <si>
    <t>Ces personnes sont-elles compétentes pour effectuer leurs missions en matière de SÉCURITÉ SANTÉ ENVIRONNEMENT?</t>
  </si>
  <si>
    <t>Ces missions en matière de SÉCURITÉ SANTÉ ENVIRONNEMENT sont-elles attribuées à des personnes identifiées?</t>
  </si>
  <si>
    <t>Les indicateurs de résultats couvrent-ils les domaines :</t>
  </si>
  <si>
    <t>Evaluations : Efficacité du système de management</t>
  </si>
  <si>
    <t>Evaluations : Bilan et amélioration continue</t>
  </si>
  <si>
    <t>Politique SECURITE SANTE ENVIRONNEMENT</t>
  </si>
  <si>
    <t>Objectifs SECURITE SANTE ENVIRONNEMENT</t>
  </si>
  <si>
    <t>Indicateurs SECURITE SANTE ENVIRONNEMENT</t>
  </si>
  <si>
    <t>Planification, documentation et moyens</t>
  </si>
  <si>
    <t>Planification</t>
  </si>
  <si>
    <t>Documentation et moyens SÉCURITÉ SANTÉ ENVIRONNEMENT</t>
  </si>
  <si>
    <t>Information et animation SÉCURITÉ SANTÉ ENVIRONNEMENT</t>
  </si>
  <si>
    <t>« SAVOIR-ETRE »
(culture SÉCURITÉ SANTÉ ENVIRONNEMENT/facteur humain)</t>
  </si>
  <si>
    <t>Préparation</t>
  </si>
  <si>
    <t>Mise au travail :</t>
  </si>
  <si>
    <t>Moyens humains :</t>
  </si>
  <si>
    <t>Moyens techniques :</t>
  </si>
  <si>
    <t>Moyens organisationnels :</t>
  </si>
  <si>
    <t>Ce bilan intègre-t-il :</t>
  </si>
  <si>
    <t xml:space="preserve">Ce bilan met-il en évidence : </t>
  </si>
  <si>
    <t>Les audits terrain SÉCURITÉ SANTÉ ENVIRONNEMENT remontent-ils des informations dans les domaines :</t>
  </si>
  <si>
    <t>Les audits terrain SÉCURITÉ SANTÉ ENVIRONNEMENT réalisés portent-ils sur les domaines :</t>
  </si>
  <si>
    <t>L’employeur a-t-il mis en place une organisation de concertation SÉCURITÉ SANTÉ ENVIRONNEMENT avec des personnels de l'entreprise (IRP, autres, ...) ? (Question pouvant être neutralisée suivant les conditions définies p10)</t>
  </si>
  <si>
    <t>Le règlement intérieur (si applicable) est-il à disposition de tous les personnels ? (Question pouvant être neutralisée suivant les conditions définies p10)</t>
  </si>
  <si>
    <t>L'employeur s’assure-t-il de l’acquisition des connaissances SÉCURITÉ SANTÉ ENVIRONNEMENT des personnels organiques ? (Question pouvant être neutralisée suivant les conditions définies p10)</t>
  </si>
  <si>
    <t>Les moyens de prévention définis sont-ils communiqués aux personnels ?</t>
  </si>
  <si>
    <t>• Axe 2 : Transmettre à tous les personnels le « savoir », le « savoir-faire » et le « savoir être » nécessaires à la tenue de leur poste de travail</t>
  </si>
  <si>
    <t>AXE</t>
  </si>
  <si>
    <r>
      <t xml:space="preserve">QUESTIONNAIRE AUDIT 
</t>
    </r>
    <r>
      <rPr>
        <sz val="18"/>
        <color indexed="54"/>
        <rFont val="Arial"/>
        <family val="2"/>
      </rPr>
      <t>Système Commun MASE / France Chimie V2024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</si>
</sst>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1" x14ac:knownFonts="1">
    <font>
      <sz val="10"/>
      <name val="Verdana"/>
    </font>
    <font>
      <sz val="10"/>
      <name val="Verdana"/>
      <family val="2"/>
    </font>
    <font>
      <sz val="10"/>
      <name val="Arial"/>
      <family val="2"/>
    </font>
    <font>
      <b/>
      <sz val="16"/>
      <color indexed="54"/>
      <name val="Verdana"/>
      <family val="2"/>
    </font>
    <font>
      <sz val="10"/>
      <name val="Arial"/>
      <family val="2"/>
    </font>
    <font>
      <sz val="10"/>
      <color indexed="54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2"/>
      <color indexed="54"/>
      <name val="Verdana"/>
      <family val="2"/>
    </font>
    <font>
      <b/>
      <sz val="16"/>
      <name val="Verdana"/>
      <family val="2"/>
    </font>
    <font>
      <b/>
      <sz val="18"/>
      <color theme="0"/>
      <name val="Arial"/>
      <family val="2"/>
    </font>
    <font>
      <b/>
      <sz val="18"/>
      <color indexed="54"/>
      <name val="Arial"/>
      <family val="2"/>
    </font>
    <font>
      <sz val="18"/>
      <color indexed="54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name val="Calibri"/>
      <family val="2"/>
      <scheme val="minor"/>
    </font>
    <font>
      <sz val="11"/>
      <name val="Calibri"/>
      <family val="2"/>
    </font>
    <font>
      <sz val="11"/>
      <name val="Verdana"/>
      <family val="2"/>
    </font>
    <font>
      <b/>
      <sz val="11"/>
      <color theme="0"/>
      <name val="Calibri"/>
      <family val="2"/>
      <scheme val="minor"/>
    </font>
    <font>
      <sz val="14"/>
      <name val="Verdana"/>
      <family val="2"/>
    </font>
    <font>
      <sz val="14"/>
      <name val="Calibri"/>
      <family val="2"/>
      <scheme val="minor"/>
    </font>
    <font>
      <sz val="16"/>
      <name val="Verdana"/>
      <family val="2"/>
    </font>
    <font>
      <sz val="16"/>
      <color indexed="61"/>
      <name val="Verdana"/>
      <family val="2"/>
    </font>
    <font>
      <b/>
      <sz val="14"/>
      <color rgb="FFC00000"/>
      <name val="Verdana"/>
      <family val="2"/>
    </font>
    <font>
      <b/>
      <sz val="10"/>
      <color rgb="FF0000CC"/>
      <name val="Verdana"/>
      <family val="2"/>
    </font>
    <font>
      <b/>
      <sz val="16"/>
      <color rgb="FF0000CC"/>
      <name val="Verdana"/>
      <family val="2"/>
    </font>
    <font>
      <b/>
      <sz val="14"/>
      <color rgb="FF0000CC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b/>
      <sz val="12"/>
      <color rgb="FF0000CC"/>
      <name val="Verdana"/>
      <family val="2"/>
    </font>
    <font>
      <sz val="8"/>
      <name val="Calibri"/>
      <family val="2"/>
      <scheme val="minor"/>
    </font>
    <font>
      <b/>
      <sz val="11"/>
      <color rgb="FF993366"/>
      <name val="Calibri"/>
      <family val="2"/>
      <scheme val="minor"/>
    </font>
    <font>
      <sz val="11"/>
      <color rgb="FF993366"/>
      <name val="Calibri"/>
      <family val="2"/>
      <scheme val="minor"/>
    </font>
    <font>
      <b/>
      <sz val="11"/>
      <color rgb="FF666699"/>
      <name val="Calibri"/>
      <family val="2"/>
      <scheme val="minor"/>
    </font>
    <font>
      <u/>
      <sz val="11"/>
      <name val="Calibri"/>
      <family val="2"/>
      <scheme val="minor"/>
    </font>
    <font>
      <b/>
      <sz val="16"/>
      <color rgb="FF0000CC"/>
      <name val="Calibri"/>
      <family val="2"/>
      <scheme val="minor"/>
    </font>
    <font>
      <sz val="12"/>
      <color rgb="FF0000CC"/>
      <name val="Calibri"/>
      <family val="2"/>
      <scheme val="minor"/>
    </font>
    <font>
      <sz val="9"/>
      <color indexed="81"/>
      <name val="Tahoma"/>
      <family val="2"/>
    </font>
    <font>
      <b/>
      <i/>
      <sz val="9"/>
      <color indexed="81"/>
      <name val="Tahoma"/>
      <family val="2"/>
    </font>
    <font>
      <b/>
      <sz val="16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0"/>
      <color rgb="FFFF0000"/>
      <name val="Verdana"/>
      <family val="2"/>
    </font>
    <font>
      <sz val="11"/>
      <color theme="1" tint="0.249977111117893"/>
      <name val="Calibri"/>
      <family val="2"/>
      <scheme val="minor"/>
    </font>
    <font>
      <b/>
      <i/>
      <sz val="11"/>
      <color theme="1" tint="0.24997711111789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sz val="10"/>
      <color theme="1" tint="0.249977111117893"/>
      <name val="Verdana"/>
      <family val="2"/>
    </font>
    <font>
      <b/>
      <sz val="12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</font>
    <font>
      <b/>
      <i/>
      <sz val="11"/>
      <color theme="1" tint="0.249977111117893"/>
      <name val="Calibri"/>
      <family val="2"/>
    </font>
    <font>
      <b/>
      <u/>
      <sz val="11"/>
      <color theme="1" tint="0.249977111117893"/>
      <name val="Calibri"/>
      <family val="2"/>
      <scheme val="minor"/>
    </font>
    <font>
      <b/>
      <u/>
      <sz val="16"/>
      <color theme="1" tint="0.249977111117893"/>
      <name val="Calibri"/>
      <family val="2"/>
      <scheme val="minor"/>
    </font>
    <font>
      <b/>
      <sz val="11"/>
      <color theme="2"/>
      <name val="Calibri"/>
      <family val="2"/>
      <scheme val="minor"/>
    </font>
    <font>
      <b/>
      <sz val="14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6666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9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vertical="center"/>
    </xf>
    <xf numFmtId="14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164" fontId="4" fillId="0" borderId="2" xfId="0" applyNumberFormat="1" applyFont="1" applyBorder="1" applyAlignment="1">
      <alignment horizontal="center" vertical="center"/>
    </xf>
    <xf numFmtId="15" fontId="12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1" fontId="1" fillId="0" borderId="2" xfId="0" applyNumberFormat="1" applyFont="1" applyBorder="1" applyAlignment="1">
      <alignment horizontal="center" vertical="center"/>
    </xf>
    <xf numFmtId="49" fontId="14" fillId="0" borderId="8" xfId="0" applyNumberFormat="1" applyFont="1" applyBorder="1" applyAlignment="1">
      <alignment vertical="center" wrapText="1"/>
    </xf>
    <xf numFmtId="49" fontId="14" fillId="0" borderId="2" xfId="0" applyNumberFormat="1" applyFont="1" applyBorder="1" applyAlignment="1">
      <alignment vertical="center" wrapText="1"/>
    </xf>
    <xf numFmtId="49" fontId="14" fillId="0" borderId="3" xfId="0" applyNumberFormat="1" applyFont="1" applyBorder="1" applyAlignment="1">
      <alignment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vertical="center" wrapText="1"/>
    </xf>
    <xf numFmtId="0" fontId="18" fillId="0" borderId="0" xfId="0" applyFont="1" applyAlignment="1">
      <alignment vertical="center"/>
    </xf>
    <xf numFmtId="0" fontId="20" fillId="5" borderId="0" xfId="0" applyFont="1" applyFill="1" applyAlignment="1">
      <alignment vertical="center"/>
    </xf>
    <xf numFmtId="49" fontId="23" fillId="0" borderId="2" xfId="0" applyNumberFormat="1" applyFont="1" applyBorder="1" applyAlignment="1">
      <alignment vertical="center" wrapText="1"/>
    </xf>
    <xf numFmtId="49" fontId="23" fillId="0" borderId="8" xfId="0" applyNumberFormat="1" applyFont="1" applyBorder="1" applyAlignment="1">
      <alignment vertical="center" wrapText="1"/>
    </xf>
    <xf numFmtId="49" fontId="23" fillId="0" borderId="3" xfId="0" applyNumberFormat="1" applyFont="1" applyBorder="1" applyAlignment="1">
      <alignment vertical="center" wrapText="1"/>
    </xf>
    <xf numFmtId="49" fontId="23" fillId="0" borderId="9" xfId="0" applyNumberFormat="1" applyFont="1" applyBorder="1" applyAlignment="1">
      <alignment vertical="center" wrapText="1"/>
    </xf>
    <xf numFmtId="0" fontId="23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14" fillId="0" borderId="9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1" fontId="30" fillId="0" borderId="0" xfId="0" applyNumberFormat="1" applyFont="1" applyAlignment="1">
      <alignment horizontal="center" vertical="center"/>
    </xf>
    <xf numFmtId="0" fontId="30" fillId="0" borderId="6" xfId="0" applyFont="1" applyBorder="1" applyAlignment="1">
      <alignment horizontal="right" vertical="center" wrapText="1"/>
    </xf>
    <xf numFmtId="1" fontId="31" fillId="0" borderId="2" xfId="0" applyNumberFormat="1" applyFont="1" applyBorder="1" applyAlignment="1">
      <alignment horizontal="center" vertical="center" wrapText="1"/>
    </xf>
    <xf numFmtId="1" fontId="33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1" fontId="1" fillId="0" borderId="8" xfId="0" applyNumberFormat="1" applyFont="1" applyBorder="1" applyAlignment="1">
      <alignment horizontal="center" vertical="center"/>
    </xf>
    <xf numFmtId="1" fontId="14" fillId="0" borderId="8" xfId="0" applyNumberFormat="1" applyFont="1" applyBorder="1" applyAlignment="1">
      <alignment horizontal="center" vertical="center"/>
    </xf>
    <xf numFmtId="1" fontId="36" fillId="0" borderId="0" xfId="0" applyNumberFormat="1" applyFont="1" applyAlignment="1">
      <alignment horizontal="center" vertical="center" wrapText="1"/>
    </xf>
    <xf numFmtId="0" fontId="36" fillId="0" borderId="0" xfId="0" applyFont="1" applyAlignment="1">
      <alignment vertical="center"/>
    </xf>
    <xf numFmtId="1" fontId="34" fillId="0" borderId="0" xfId="0" applyNumberFormat="1" applyFont="1" applyAlignment="1">
      <alignment horizontal="center" vertical="center"/>
    </xf>
    <xf numFmtId="0" fontId="34" fillId="0" borderId="0" xfId="0" applyFont="1" applyAlignment="1">
      <alignment vertical="center"/>
    </xf>
    <xf numFmtId="0" fontId="14" fillId="0" borderId="9" xfId="0" applyFont="1" applyBorder="1" applyAlignment="1">
      <alignment vertical="center" wrapText="1"/>
    </xf>
    <xf numFmtId="1" fontId="31" fillId="0" borderId="9" xfId="0" applyNumberFormat="1" applyFont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 wrapText="1"/>
    </xf>
    <xf numFmtId="1" fontId="14" fillId="0" borderId="9" xfId="0" applyNumberFormat="1" applyFont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 wrapText="1"/>
    </xf>
    <xf numFmtId="49" fontId="17" fillId="7" borderId="13" xfId="0" applyNumberFormat="1" applyFont="1" applyFill="1" applyBorder="1" applyAlignment="1">
      <alignment vertical="center" wrapText="1"/>
    </xf>
    <xf numFmtId="1" fontId="36" fillId="7" borderId="13" xfId="0" applyNumberFormat="1" applyFont="1" applyFill="1" applyBorder="1" applyAlignment="1">
      <alignment horizontal="center" vertical="center"/>
    </xf>
    <xf numFmtId="1" fontId="7" fillId="7" borderId="13" xfId="0" applyNumberFormat="1" applyFont="1" applyFill="1" applyBorder="1" applyAlignment="1">
      <alignment horizontal="center" vertical="center"/>
    </xf>
    <xf numFmtId="1" fontId="35" fillId="7" borderId="14" xfId="0" applyNumberFormat="1" applyFont="1" applyFill="1" applyBorder="1" applyAlignment="1">
      <alignment horizontal="center" vertical="center"/>
    </xf>
    <xf numFmtId="1" fontId="36" fillId="7" borderId="13" xfId="0" applyNumberFormat="1" applyFont="1" applyFill="1" applyBorder="1" applyAlignment="1">
      <alignment horizontal="center" vertical="center" wrapText="1"/>
    </xf>
    <xf numFmtId="1" fontId="35" fillId="7" borderId="13" xfId="0" applyNumberFormat="1" applyFont="1" applyFill="1" applyBorder="1" applyAlignment="1">
      <alignment horizontal="center" vertical="center"/>
    </xf>
    <xf numFmtId="1" fontId="35" fillId="7" borderId="14" xfId="0" applyNumberFormat="1" applyFont="1" applyFill="1" applyBorder="1" applyAlignment="1">
      <alignment horizontal="center" vertical="center" wrapText="1"/>
    </xf>
    <xf numFmtId="0" fontId="15" fillId="7" borderId="12" xfId="0" applyFont="1" applyFill="1" applyBorder="1" applyAlignment="1">
      <alignment horizontal="center" vertical="center" wrapText="1"/>
    </xf>
    <xf numFmtId="49" fontId="15" fillId="7" borderId="13" xfId="0" applyNumberFormat="1" applyFont="1" applyFill="1" applyBorder="1" applyAlignment="1">
      <alignment vertical="center" wrapText="1"/>
    </xf>
    <xf numFmtId="1" fontId="15" fillId="7" borderId="13" xfId="0" applyNumberFormat="1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6" fillId="6" borderId="2" xfId="0" applyFont="1" applyFill="1" applyBorder="1" applyAlignment="1" applyProtection="1">
      <alignment horizontal="left" vertical="center"/>
      <protection locked="0"/>
    </xf>
    <xf numFmtId="14" fontId="36" fillId="6" borderId="2" xfId="0" applyNumberFormat="1" applyFont="1" applyFill="1" applyBorder="1" applyAlignment="1" applyProtection="1">
      <alignment horizontal="left" vertical="center"/>
      <protection locked="0"/>
    </xf>
    <xf numFmtId="0" fontId="36" fillId="6" borderId="8" xfId="0" applyFont="1" applyFill="1" applyBorder="1" applyAlignment="1" applyProtection="1">
      <alignment horizontal="left" vertical="center"/>
      <protection locked="0"/>
    </xf>
    <xf numFmtId="0" fontId="19" fillId="0" borderId="0" xfId="1" applyFont="1" applyAlignment="1">
      <alignment wrapText="1"/>
    </xf>
    <xf numFmtId="0" fontId="38" fillId="0" borderId="5" xfId="1" applyFont="1" applyBorder="1" applyAlignment="1">
      <alignment horizontal="center" vertical="center" wrapText="1"/>
    </xf>
    <xf numFmtId="1" fontId="38" fillId="0" borderId="1" xfId="1" applyNumberFormat="1" applyFont="1" applyBorder="1" applyAlignment="1">
      <alignment horizontal="center" vertical="center" wrapText="1"/>
    </xf>
    <xf numFmtId="1" fontId="39" fillId="0" borderId="4" xfId="1" quotePrefix="1" applyNumberFormat="1" applyFont="1" applyBorder="1" applyAlignment="1">
      <alignment horizontal="center" vertical="center"/>
    </xf>
    <xf numFmtId="0" fontId="37" fillId="0" borderId="0" xfId="1" applyFont="1" applyAlignment="1">
      <alignment wrapText="1"/>
    </xf>
    <xf numFmtId="0" fontId="37" fillId="0" borderId="0" xfId="1" applyFont="1" applyAlignment="1">
      <alignment horizontal="center" wrapText="1"/>
    </xf>
    <xf numFmtId="0" fontId="14" fillId="0" borderId="0" xfId="1" applyFont="1" applyAlignment="1">
      <alignment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horizontal="center" wrapText="1"/>
    </xf>
    <xf numFmtId="0" fontId="14" fillId="0" borderId="2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wrapText="1"/>
    </xf>
    <xf numFmtId="0" fontId="14" fillId="0" borderId="0" xfId="1" applyFont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25" fillId="2" borderId="2" xfId="1" applyFont="1" applyFill="1" applyBorder="1" applyAlignment="1">
      <alignment horizontal="center" vertical="center" wrapText="1"/>
    </xf>
    <xf numFmtId="1" fontId="25" fillId="2" borderId="4" xfId="1" applyNumberFormat="1" applyFont="1" applyFill="1" applyBorder="1" applyAlignment="1">
      <alignment horizontal="center" vertical="center" wrapText="1"/>
    </xf>
    <xf numFmtId="1" fontId="25" fillId="2" borderId="7" xfId="1" quotePrefix="1" applyNumberFormat="1" applyFont="1" applyFill="1" applyBorder="1" applyAlignment="1">
      <alignment horizontal="center" vertical="center" wrapText="1"/>
    </xf>
    <xf numFmtId="164" fontId="25" fillId="2" borderId="2" xfId="1" applyNumberFormat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left" vertical="center" wrapText="1"/>
    </xf>
    <xf numFmtId="0" fontId="14" fillId="0" borderId="2" xfId="1" applyFont="1" applyBorder="1" applyAlignment="1">
      <alignment horizontal="left" vertical="center" wrapText="1"/>
    </xf>
    <xf numFmtId="1" fontId="14" fillId="0" borderId="4" xfId="1" applyNumberFormat="1" applyFont="1" applyBorder="1" applyAlignment="1">
      <alignment horizontal="center" vertical="center" wrapText="1"/>
    </xf>
    <xf numFmtId="1" fontId="14" fillId="0" borderId="7" xfId="1" quotePrefix="1" applyNumberFormat="1" applyFont="1" applyBorder="1" applyAlignment="1">
      <alignment horizontal="center" vertical="center"/>
    </xf>
    <xf numFmtId="164" fontId="14" fillId="0" borderId="2" xfId="1" applyNumberFormat="1" applyFont="1" applyBorder="1" applyAlignment="1">
      <alignment horizontal="center" vertical="center"/>
    </xf>
    <xf numFmtId="1" fontId="25" fillId="2" borderId="7" xfId="1" quotePrefix="1" applyNumberFormat="1" applyFont="1" applyFill="1" applyBorder="1" applyAlignment="1">
      <alignment horizontal="center" vertical="center"/>
    </xf>
    <xf numFmtId="164" fontId="25" fillId="2" borderId="2" xfId="1" applyNumberFormat="1" applyFont="1" applyFill="1" applyBorder="1" applyAlignment="1">
      <alignment horizontal="center" vertical="center"/>
    </xf>
    <xf numFmtId="1" fontId="14" fillId="0" borderId="5" xfId="1" applyNumberFormat="1" applyFont="1" applyBorder="1" applyAlignment="1">
      <alignment horizontal="center" vertical="center" wrapText="1"/>
    </xf>
    <xf numFmtId="0" fontId="14" fillId="0" borderId="0" xfId="1" applyFont="1" applyAlignment="1">
      <alignment horizontal="center"/>
    </xf>
    <xf numFmtId="0" fontId="41" fillId="0" borderId="0" xfId="1" applyFont="1" applyAlignment="1">
      <alignment horizontal="center"/>
    </xf>
    <xf numFmtId="1" fontId="25" fillId="2" borderId="5" xfId="1" applyNumberFormat="1" applyFont="1" applyFill="1" applyBorder="1" applyAlignment="1">
      <alignment horizontal="center" vertical="center" wrapText="1"/>
    </xf>
    <xf numFmtId="14" fontId="14" fillId="0" borderId="0" xfId="0" applyNumberFormat="1" applyFont="1" applyAlignment="1">
      <alignment horizontal="left" vertical="center"/>
    </xf>
    <xf numFmtId="0" fontId="22" fillId="8" borderId="12" xfId="0" applyFont="1" applyFill="1" applyBorder="1" applyAlignment="1">
      <alignment horizontal="center" vertical="center" wrapText="1"/>
    </xf>
    <xf numFmtId="49" fontId="22" fillId="8" borderId="13" xfId="0" applyNumberFormat="1" applyFont="1" applyFill="1" applyBorder="1" applyAlignment="1">
      <alignment vertical="center" wrapText="1"/>
    </xf>
    <xf numFmtId="1" fontId="32" fillId="8" borderId="15" xfId="0" applyNumberFormat="1" applyFont="1" applyFill="1" applyBorder="1" applyAlignment="1">
      <alignment horizontal="center" vertical="center" wrapText="1"/>
    </xf>
    <xf numFmtId="1" fontId="29" fillId="8" borderId="15" xfId="0" applyNumberFormat="1" applyFont="1" applyFill="1" applyBorder="1" applyAlignment="1">
      <alignment horizontal="center" vertical="center"/>
    </xf>
    <xf numFmtId="0" fontId="22" fillId="8" borderId="12" xfId="0" applyFont="1" applyFill="1" applyBorder="1" applyAlignment="1">
      <alignment horizontal="center" vertical="center"/>
    </xf>
    <xf numFmtId="0" fontId="21" fillId="8" borderId="18" xfId="0" applyFont="1" applyFill="1" applyBorder="1" applyAlignment="1">
      <alignment horizontal="center" vertical="center"/>
    </xf>
    <xf numFmtId="0" fontId="22" fillId="8" borderId="15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" fontId="7" fillId="7" borderId="17" xfId="0" applyNumberFormat="1" applyFont="1" applyFill="1" applyBorder="1" applyAlignment="1">
      <alignment horizontal="center" vertical="center"/>
    </xf>
    <xf numFmtId="1" fontId="35" fillId="7" borderId="17" xfId="0" applyNumberFormat="1" applyFont="1" applyFill="1" applyBorder="1" applyAlignment="1">
      <alignment horizontal="center" vertical="center"/>
    </xf>
    <xf numFmtId="1" fontId="15" fillId="7" borderId="17" xfId="0" applyNumberFormat="1" applyFont="1" applyFill="1" applyBorder="1" applyAlignment="1">
      <alignment horizontal="center" vertical="center"/>
    </xf>
    <xf numFmtId="1" fontId="7" fillId="0" borderId="8" xfId="0" applyNumberFormat="1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0" fontId="25" fillId="2" borderId="0" xfId="0" applyFont="1" applyFill="1" applyAlignment="1">
      <alignment vertical="center"/>
    </xf>
    <xf numFmtId="1" fontId="1" fillId="0" borderId="0" xfId="0" applyNumberFormat="1" applyFont="1" applyAlignment="1">
      <alignment vertical="center"/>
    </xf>
    <xf numFmtId="49" fontId="22" fillId="8" borderId="17" xfId="0" applyNumberFormat="1" applyFont="1" applyFill="1" applyBorder="1" applyAlignment="1">
      <alignment vertical="center" wrapText="1"/>
    </xf>
    <xf numFmtId="0" fontId="49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164" fontId="39" fillId="0" borderId="2" xfId="1" applyNumberFormat="1" applyFont="1" applyBorder="1" applyAlignment="1">
      <alignment horizontal="center" vertical="center"/>
    </xf>
    <xf numFmtId="49" fontId="50" fillId="0" borderId="2" xfId="0" applyNumberFormat="1" applyFont="1" applyBorder="1" applyAlignment="1">
      <alignment vertical="center" wrapText="1"/>
    </xf>
    <xf numFmtId="49" fontId="50" fillId="0" borderId="8" xfId="0" applyNumberFormat="1" applyFont="1" applyBorder="1" applyAlignment="1">
      <alignment vertical="center" wrapText="1"/>
    </xf>
    <xf numFmtId="49" fontId="50" fillId="0" borderId="9" xfId="0" applyNumberFormat="1" applyFont="1" applyBorder="1" applyAlignment="1">
      <alignment vertical="center" wrapText="1"/>
    </xf>
    <xf numFmtId="0" fontId="50" fillId="0" borderId="2" xfId="0" applyFont="1" applyBorder="1" applyAlignment="1">
      <alignment horizontal="left" vertical="center" wrapText="1"/>
    </xf>
    <xf numFmtId="49" fontId="54" fillId="7" borderId="13" xfId="0" applyNumberFormat="1" applyFont="1" applyFill="1" applyBorder="1" applyAlignment="1">
      <alignment vertical="center" wrapText="1"/>
    </xf>
    <xf numFmtId="49" fontId="55" fillId="0" borderId="8" xfId="0" applyNumberFormat="1" applyFont="1" applyBorder="1" applyAlignment="1">
      <alignment vertical="center" wrapText="1"/>
    </xf>
    <xf numFmtId="49" fontId="55" fillId="0" borderId="9" xfId="0" applyNumberFormat="1" applyFont="1" applyBorder="1" applyAlignment="1">
      <alignment vertical="center" wrapText="1"/>
    </xf>
    <xf numFmtId="49" fontId="55" fillId="0" borderId="2" xfId="0" applyNumberFormat="1" applyFont="1" applyBorder="1" applyAlignment="1">
      <alignment vertical="center" wrapText="1"/>
    </xf>
    <xf numFmtId="49" fontId="55" fillId="0" borderId="3" xfId="0" applyNumberFormat="1" applyFont="1" applyBorder="1" applyAlignment="1">
      <alignment vertical="center" wrapText="1"/>
    </xf>
    <xf numFmtId="0" fontId="58" fillId="8" borderId="15" xfId="0" applyFont="1" applyFill="1" applyBorder="1" applyAlignment="1">
      <alignment horizontal="left" vertical="center"/>
    </xf>
    <xf numFmtId="49" fontId="50" fillId="0" borderId="3" xfId="0" applyNumberFormat="1" applyFont="1" applyBorder="1" applyAlignment="1">
      <alignment vertical="center" wrapText="1"/>
    </xf>
    <xf numFmtId="1" fontId="28" fillId="8" borderId="15" xfId="0" applyNumberFormat="1" applyFont="1" applyFill="1" applyBorder="1" applyAlignment="1">
      <alignment horizontal="center" vertical="center"/>
    </xf>
    <xf numFmtId="1" fontId="60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" fontId="10" fillId="8" borderId="16" xfId="0" applyNumberFormat="1" applyFont="1" applyFill="1" applyBorder="1" applyAlignment="1">
      <alignment horizontal="center" vertical="center" wrapText="1"/>
    </xf>
    <xf numFmtId="1" fontId="60" fillId="0" borderId="0" xfId="0" applyNumberFormat="1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/>
    </xf>
    <xf numFmtId="0" fontId="15" fillId="4" borderId="4" xfId="0" applyFont="1" applyFill="1" applyBorder="1" applyAlignment="1">
      <alignment horizontal="left" vertical="center"/>
    </xf>
    <xf numFmtId="1" fontId="31" fillId="6" borderId="1" xfId="0" applyNumberFormat="1" applyFont="1" applyFill="1" applyBorder="1" applyAlignment="1">
      <alignment horizontal="center" vertical="center" wrapText="1"/>
    </xf>
    <xf numFmtId="1" fontId="31" fillId="6" borderId="4" xfId="0" applyNumberFormat="1" applyFont="1" applyFill="1" applyBorder="1" applyAlignment="1">
      <alignment horizontal="center" vertical="center" wrapText="1"/>
    </xf>
    <xf numFmtId="1" fontId="31" fillId="6" borderId="5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5" fillId="4" borderId="10" xfId="0" applyFont="1" applyFill="1" applyBorder="1" applyAlignment="1">
      <alignment horizontal="left" vertical="center" wrapText="1"/>
    </xf>
    <xf numFmtId="0" fontId="15" fillId="4" borderId="7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5" fillId="4" borderId="10" xfId="0" applyFont="1" applyFill="1" applyBorder="1" applyAlignment="1">
      <alignment horizontal="left" vertical="center"/>
    </xf>
    <xf numFmtId="0" fontId="15" fillId="4" borderId="7" xfId="0" applyFont="1" applyFill="1" applyBorder="1" applyAlignment="1">
      <alignment horizontal="left" vertical="center"/>
    </xf>
    <xf numFmtId="0" fontId="52" fillId="4" borderId="1" xfId="0" applyFont="1" applyFill="1" applyBorder="1" applyAlignment="1">
      <alignment horizontal="left" vertical="center"/>
    </xf>
    <xf numFmtId="0" fontId="52" fillId="4" borderId="4" xfId="0" applyFont="1" applyFill="1" applyBorder="1" applyAlignment="1">
      <alignment horizontal="left" vertical="center"/>
    </xf>
    <xf numFmtId="0" fontId="53" fillId="0" borderId="4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49" fontId="15" fillId="3" borderId="10" xfId="0" applyNumberFormat="1" applyFont="1" applyFill="1" applyBorder="1" applyAlignment="1">
      <alignment horizontal="left" vertical="center"/>
    </xf>
    <xf numFmtId="49" fontId="15" fillId="3" borderId="1" xfId="0" applyNumberFormat="1" applyFont="1" applyFill="1" applyBorder="1" applyAlignment="1">
      <alignment horizontal="left" vertical="center"/>
    </xf>
    <xf numFmtId="0" fontId="16" fillId="3" borderId="7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left" vertical="center" wrapText="1"/>
    </xf>
    <xf numFmtId="0" fontId="15" fillId="4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/>
    </xf>
    <xf numFmtId="15" fontId="42" fillId="0" borderId="0" xfId="1" applyNumberFormat="1" applyFont="1" applyAlignment="1">
      <alignment horizontal="center" vertical="center" wrapText="1"/>
    </xf>
    <xf numFmtId="49" fontId="14" fillId="0" borderId="2" xfId="1" applyNumberFormat="1" applyFont="1" applyBorder="1" applyAlignment="1">
      <alignment horizontal="left" vertical="center" wrapText="1"/>
    </xf>
    <xf numFmtId="0" fontId="14" fillId="0" borderId="2" xfId="1" applyFont="1" applyBorder="1" applyAlignment="1">
      <alignment horizontal="left" vertical="center" wrapText="1"/>
    </xf>
    <xf numFmtId="0" fontId="59" fillId="2" borderId="2" xfId="1" applyFont="1" applyFill="1" applyBorder="1" applyAlignment="1">
      <alignment horizontal="left" vertical="center" wrapText="1"/>
    </xf>
    <xf numFmtId="0" fontId="25" fillId="2" borderId="2" xfId="1" applyFont="1" applyFill="1" applyBorder="1" applyAlignment="1">
      <alignment horizontal="left" vertical="center" wrapText="1"/>
    </xf>
    <xf numFmtId="0" fontId="14" fillId="0" borderId="5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4" fillId="0" borderId="0" xfId="1" applyFont="1" applyAlignment="1">
      <alignment horizontal="center" wrapText="1"/>
    </xf>
    <xf numFmtId="15" fontId="40" fillId="0" borderId="0" xfId="1" applyNumberFormat="1" applyFont="1" applyAlignment="1">
      <alignment horizontal="center" vertical="center" wrapText="1"/>
    </xf>
    <xf numFmtId="1" fontId="14" fillId="0" borderId="2" xfId="1" applyNumberFormat="1" applyFont="1" applyBorder="1" applyAlignment="1">
      <alignment horizontal="left" vertical="center" wrapText="1"/>
    </xf>
    <xf numFmtId="0" fontId="38" fillId="0" borderId="1" xfId="1" applyFont="1" applyBorder="1" applyAlignment="1">
      <alignment horizontal="center" vertical="center" wrapText="1"/>
    </xf>
    <xf numFmtId="0" fontId="38" fillId="0" borderId="4" xfId="1" applyFont="1" applyBorder="1" applyAlignment="1">
      <alignment horizontal="center" vertical="center" wrapText="1"/>
    </xf>
    <xf numFmtId="0" fontId="38" fillId="0" borderId="5" xfId="1" applyFont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/>
    </xf>
    <xf numFmtId="164" fontId="11" fillId="2" borderId="4" xfId="0" applyNumberFormat="1" applyFont="1" applyFill="1" applyBorder="1" applyAlignment="1">
      <alignment horizontal="center" vertical="center"/>
    </xf>
    <xf numFmtId="164" fontId="11" fillId="2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3366"/>
      <color rgb="FF0000CC"/>
      <color rgb="FF66FFCC"/>
      <color rgb="FFFFFF99"/>
      <color rgb="FFFF0066"/>
      <color rgb="FFFF33CC"/>
      <color rgb="FFFF3399"/>
      <color rgb="FF00FF00"/>
      <color rgb="FF666699"/>
      <color rgb="FFF208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sng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>
                <a:solidFill>
                  <a:srgbClr val="666699"/>
                </a:solidFill>
              </a:rPr>
              <a:t>SYNOPTIQUE DE L'AUDIT</a:t>
            </a:r>
          </a:p>
        </c:rich>
      </c:tx>
      <c:layout>
        <c:manualLayout>
          <c:xMode val="edge"/>
          <c:yMode val="edge"/>
          <c:x val="5.1124194091123232E-2"/>
          <c:y val="0.13561135046798395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1070493307600449"/>
          <c:y val="0.17677375156816655"/>
          <c:w val="0.53929805113542462"/>
          <c:h val="0.82446645368566807"/>
        </c:manualLayout>
      </c:layout>
      <c:radarChart>
        <c:radarStyle val="marker"/>
        <c:varyColors val="0"/>
        <c:ser>
          <c:idx val="0"/>
          <c:order val="0"/>
          <c:spPr>
            <a:ln w="38100"/>
          </c:spPr>
          <c:dLbls>
            <c:spPr>
              <a:ln>
                <a:prstDash val="solid"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666699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'Synoptique d''audit'!$B$10:$B$14</c:f>
              <c:strCache>
                <c:ptCount val="5"/>
                <c:pt idx="0">
                  <c:v>ÉVALUATIONS : ENGAGEMENT DE LA DIRECTION DE L’ENTREPRISE</c:v>
                </c:pt>
                <c:pt idx="1">
                  <c:v>ÉVALUATIONS : COMPÉTENCES 
ET QUALIFICATIONS PROFESSIONNELLES</c:v>
                </c:pt>
                <c:pt idx="2">
                  <c:v>EVALUATIONS : ORGANISATION DU TRAVAIL</c:v>
                </c:pt>
                <c:pt idx="3">
                  <c:v>EVALUATIONS : EFFICACITE DU SYSTÈME DE MANAGEMENT</c:v>
                </c:pt>
                <c:pt idx="4">
                  <c:v>ÉVALUATIONS : BILAN ET AMELIORATION CONTINUE</c:v>
                </c:pt>
              </c:strCache>
            </c:strRef>
          </c:cat>
          <c:val>
            <c:numRef>
              <c:f>'Synoptique d''audit'!$C$10:$C$14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6036-4B64-9E47-0D52F6784627}"/>
            </c:ext>
          </c:extLst>
        </c:ser>
        <c:ser>
          <c:idx val="1"/>
          <c:order val="1"/>
          <c:marker>
            <c:symbol val="square"/>
            <c:size val="7"/>
            <c:spPr>
              <a:solidFill>
                <a:srgbClr val="666699"/>
              </a:solidFill>
              <a:ln>
                <a:solidFill>
                  <a:srgbClr val="666699"/>
                </a:solidFill>
              </a:ln>
            </c:spPr>
          </c:marker>
          <c:dPt>
            <c:idx val="0"/>
            <c:bubble3D val="0"/>
            <c:spPr>
              <a:ln>
                <a:solidFill>
                  <a:srgbClr val="666699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6036-4B64-9E47-0D52F6784627}"/>
              </c:ext>
            </c:extLst>
          </c:dPt>
          <c:dPt>
            <c:idx val="1"/>
            <c:bubble3D val="0"/>
            <c:spPr>
              <a:ln>
                <a:solidFill>
                  <a:srgbClr val="666699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6036-4B64-9E47-0D52F6784627}"/>
              </c:ext>
            </c:extLst>
          </c:dPt>
          <c:dPt>
            <c:idx val="2"/>
            <c:bubble3D val="0"/>
            <c:spPr>
              <a:ln>
                <a:solidFill>
                  <a:srgbClr val="666699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6036-4B64-9E47-0D52F6784627}"/>
              </c:ext>
            </c:extLst>
          </c:dPt>
          <c:dPt>
            <c:idx val="3"/>
            <c:bubble3D val="0"/>
            <c:spPr>
              <a:ln>
                <a:solidFill>
                  <a:srgbClr val="666699"/>
                </a:solidFill>
              </a:ln>
            </c:spPr>
            <c:extLst>
              <c:ext xmlns:c16="http://schemas.microsoft.com/office/drawing/2014/chart" uri="{C3380CC4-5D6E-409C-BE32-E72D297353CC}">
                <c16:uniqueId val="{00000008-6036-4B64-9E47-0D52F6784627}"/>
              </c:ext>
            </c:extLst>
          </c:dPt>
          <c:dPt>
            <c:idx val="4"/>
            <c:bubble3D val="0"/>
            <c:spPr>
              <a:ln>
                <a:solidFill>
                  <a:srgbClr val="666699"/>
                </a:solidFill>
              </a:ln>
            </c:spPr>
            <c:extLst>
              <c:ext xmlns:c16="http://schemas.microsoft.com/office/drawing/2014/chart" uri="{C3380CC4-5D6E-409C-BE32-E72D297353CC}">
                <c16:uniqueId val="{0000000A-6036-4B64-9E47-0D52F6784627}"/>
              </c:ext>
            </c:extLst>
          </c:dPt>
          <c:dLbls>
            <c:dLbl>
              <c:idx val="0"/>
              <c:layout>
                <c:manualLayout>
                  <c:x val="5.6734818132918974E-2"/>
                  <c:y val="-0.242930555377152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36-4B64-9E47-0D52F6784627}"/>
                </c:ext>
              </c:extLst>
            </c:dLbl>
            <c:dLbl>
              <c:idx val="1"/>
              <c:layout>
                <c:manualLayout>
                  <c:x val="0.24520965530636676"/>
                  <c:y val="2.68752702812637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36-4B64-9E47-0D52F6784627}"/>
                </c:ext>
              </c:extLst>
            </c:dLbl>
            <c:dLbl>
              <c:idx val="2"/>
              <c:layout>
                <c:manualLayout>
                  <c:x val="0.12491417594252677"/>
                  <c:y val="0.27860588388930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36-4B64-9E47-0D52F6784627}"/>
                </c:ext>
              </c:extLst>
            </c:dLbl>
            <c:dLbl>
              <c:idx val="3"/>
              <c:layout>
                <c:manualLayout>
                  <c:x val="-0.11739447485606382"/>
                  <c:y val="0.276791991539393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036-4B64-9E47-0D52F6784627}"/>
                </c:ext>
              </c:extLst>
            </c:dLbl>
            <c:dLbl>
              <c:idx val="4"/>
              <c:layout>
                <c:manualLayout>
                  <c:x val="-0.27118464687229887"/>
                  <c:y val="-2.6403428772056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036-4B64-9E47-0D52F6784627}"/>
                </c:ext>
              </c:extLst>
            </c:dLbl>
            <c:spPr>
              <a:solidFill>
                <a:schemeClr val="accent5">
                  <a:lumMod val="40000"/>
                  <a:lumOff val="60000"/>
                </a:schemeClr>
              </a:solidFill>
              <a:effectLst>
                <a:outerShdw blurRad="50800" dist="50800" dir="5400000" algn="ctr" rotWithShape="0">
                  <a:srgbClr val="666699"/>
                </a:outerShdw>
              </a:effectLst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'Synoptique d''audit'!$B$10:$B$14</c:f>
              <c:strCache>
                <c:ptCount val="5"/>
                <c:pt idx="0">
                  <c:v>ÉVALUATIONS : ENGAGEMENT DE LA DIRECTION DE L’ENTREPRISE</c:v>
                </c:pt>
                <c:pt idx="1">
                  <c:v>ÉVALUATIONS : COMPÉTENCES 
ET QUALIFICATIONS PROFESSIONNELLES</c:v>
                </c:pt>
                <c:pt idx="2">
                  <c:v>EVALUATIONS : ORGANISATION DU TRAVAIL</c:v>
                </c:pt>
                <c:pt idx="3">
                  <c:v>EVALUATIONS : EFFICACITE DU SYSTÈME DE MANAGEMENT</c:v>
                </c:pt>
                <c:pt idx="4">
                  <c:v>ÉVALUATIONS : BILAN ET AMELIORATION CONTINUE</c:v>
                </c:pt>
              </c:strCache>
            </c:strRef>
          </c:cat>
          <c:val>
            <c:numRef>
              <c:f>'Synoptique d''audit'!$D$10:$D$14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036-4B64-9E47-0D52F67846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519767104"/>
        <c:axId val="519768736"/>
      </c:radarChart>
      <c:catAx>
        <c:axId val="51976710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519768736"/>
        <c:crosses val="autoZero"/>
        <c:auto val="0"/>
        <c:lblAlgn val="ctr"/>
        <c:lblOffset val="100"/>
        <c:noMultiLvlLbl val="0"/>
      </c:catAx>
      <c:valAx>
        <c:axId val="519768736"/>
        <c:scaling>
          <c:orientation val="minMax"/>
          <c:max val="1"/>
          <c:min val="0"/>
        </c:scaling>
        <c:delete val="0"/>
        <c:axPos val="l"/>
        <c:majorGridlines/>
        <c:numFmt formatCode="0.0%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519767104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9155430" y="179070"/>
    <xdr:ext cx="8258174" cy="5838825"/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indexed="32"/>
  </sheetPr>
  <dimension ref="A1:J343"/>
  <sheetViews>
    <sheetView tabSelected="1" zoomScale="106" zoomScaleNormal="106" zoomScaleSheetLayoutView="100" workbookViewId="0">
      <pane ySplit="4" topLeftCell="A5" activePane="bottomLeft" state="frozenSplit"/>
      <selection pane="bottomLeft" activeCell="I7" sqref="I7"/>
    </sheetView>
  </sheetViews>
  <sheetFormatPr baseColWidth="10" defaultColWidth="11" defaultRowHeight="30.4" customHeight="1" x14ac:dyDescent="0.2"/>
  <cols>
    <col min="1" max="1" width="12.625" style="1" customWidth="1"/>
    <col min="2" max="2" width="102.125" style="2" customWidth="1"/>
    <col min="3" max="3" width="10.125" style="52" customWidth="1"/>
    <col min="4" max="4" width="7.125" style="4" customWidth="1"/>
    <col min="5" max="5" width="7.125" style="4" hidden="1" customWidth="1"/>
    <col min="6" max="6" width="8.875" style="54" bestFit="1" customWidth="1"/>
    <col min="7" max="7" width="14.5" style="3" customWidth="1"/>
    <col min="8" max="8" width="12.625" style="3" customWidth="1"/>
    <col min="9" max="9" width="11" style="3"/>
    <col min="10" max="10" width="15.25" style="3" customWidth="1"/>
    <col min="11" max="16384" width="11" style="3"/>
  </cols>
  <sheetData>
    <row r="1" spans="1:10" ht="70.5" customHeight="1" x14ac:dyDescent="0.2">
      <c r="B1" s="12" t="s">
        <v>622</v>
      </c>
    </row>
    <row r="2" spans="1:10" ht="30.4" customHeight="1" x14ac:dyDescent="0.2">
      <c r="A2" s="28" t="s">
        <v>320</v>
      </c>
      <c r="B2" s="76" t="s">
        <v>512</v>
      </c>
      <c r="C2" s="152" t="s">
        <v>249</v>
      </c>
      <c r="D2" s="153"/>
      <c r="E2" s="153"/>
      <c r="F2" s="154"/>
      <c r="G2" s="13"/>
      <c r="H2" s="13"/>
    </row>
    <row r="3" spans="1:10" ht="30.4" customHeight="1" x14ac:dyDescent="0.2">
      <c r="A3" s="29" t="s">
        <v>247</v>
      </c>
      <c r="B3" s="77" t="s">
        <v>513</v>
      </c>
      <c r="C3" s="149" t="s">
        <v>515</v>
      </c>
      <c r="D3" s="150"/>
      <c r="E3" s="150"/>
      <c r="F3" s="151"/>
      <c r="G3" s="21"/>
      <c r="H3" s="21"/>
    </row>
    <row r="4" spans="1:10" ht="30.4" customHeight="1" thickBot="1" x14ac:dyDescent="0.25">
      <c r="A4" s="75" t="s">
        <v>252</v>
      </c>
      <c r="B4" s="78" t="s">
        <v>514</v>
      </c>
      <c r="C4" s="122" t="s">
        <v>254</v>
      </c>
      <c r="D4" s="50" t="s">
        <v>255</v>
      </c>
      <c r="E4" s="50"/>
      <c r="F4" s="123" t="s">
        <v>505</v>
      </c>
      <c r="G4" s="13"/>
      <c r="H4" s="13"/>
    </row>
    <row r="5" spans="1:10" s="42" customFormat="1" ht="49.5" customHeight="1" thickTop="1" thickBot="1" x14ac:dyDescent="0.25">
      <c r="A5" s="109">
        <v>1</v>
      </c>
      <c r="B5" s="110" t="s">
        <v>270</v>
      </c>
      <c r="C5" s="111">
        <f>C6+C10+C18+C29+C40+C59+C70</f>
        <v>0</v>
      </c>
      <c r="D5" s="141"/>
      <c r="E5" s="112"/>
      <c r="F5" s="144">
        <f>F6+F10+F18+F29+F40+F59+F70</f>
        <v>900</v>
      </c>
      <c r="G5" s="13"/>
      <c r="H5" s="13"/>
    </row>
    <row r="6" spans="1:10" s="13" customFormat="1" ht="30.4" customHeight="1" thickTop="1" thickBot="1" x14ac:dyDescent="0.25">
      <c r="A6" s="61" t="s">
        <v>256</v>
      </c>
      <c r="B6" s="62" t="s">
        <v>271</v>
      </c>
      <c r="C6" s="63">
        <f>SUM(C7:C9)</f>
        <v>0</v>
      </c>
      <c r="D6" s="64"/>
      <c r="E6" s="119" t="s">
        <v>248</v>
      </c>
      <c r="F6" s="65">
        <f>SUM(F7:F9)</f>
        <v>150</v>
      </c>
    </row>
    <row r="7" spans="1:10" s="13" customFormat="1" ht="45.75" thickTop="1" x14ac:dyDescent="0.2">
      <c r="A7" s="40" t="s">
        <v>257</v>
      </c>
      <c r="B7" s="56" t="s">
        <v>272</v>
      </c>
      <c r="C7" s="57"/>
      <c r="D7" s="58" t="s">
        <v>262</v>
      </c>
      <c r="E7" s="58">
        <v>80</v>
      </c>
      <c r="F7" s="58">
        <f t="shared" ref="F7:F9" si="0">IF(C7="NA",0,IF(D7="VD",IF($C$3="Renouvellement",E7*2,E7),E7))</f>
        <v>80</v>
      </c>
    </row>
    <row r="8" spans="1:10" s="13" customFormat="1" ht="30" x14ac:dyDescent="0.2">
      <c r="A8" s="19" t="s">
        <v>259</v>
      </c>
      <c r="B8" s="15" t="s">
        <v>273</v>
      </c>
      <c r="C8" s="57"/>
      <c r="D8" s="14" t="s">
        <v>258</v>
      </c>
      <c r="E8" s="14">
        <v>20</v>
      </c>
      <c r="F8" s="58">
        <f t="shared" si="0"/>
        <v>20</v>
      </c>
    </row>
    <row r="9" spans="1:10" s="13" customFormat="1" ht="45.75" thickBot="1" x14ac:dyDescent="0.25">
      <c r="A9" s="19" t="s">
        <v>261</v>
      </c>
      <c r="B9" s="15" t="s">
        <v>274</v>
      </c>
      <c r="C9" s="57"/>
      <c r="D9" s="50" t="s">
        <v>258</v>
      </c>
      <c r="E9" s="50">
        <v>50</v>
      </c>
      <c r="F9" s="58">
        <f t="shared" si="0"/>
        <v>50</v>
      </c>
      <c r="J9" s="21"/>
    </row>
    <row r="10" spans="1:10" s="21" customFormat="1" ht="30.4" customHeight="1" thickTop="1" thickBot="1" x14ac:dyDescent="0.25">
      <c r="A10" s="61" t="s">
        <v>263</v>
      </c>
      <c r="B10" s="62" t="s">
        <v>599</v>
      </c>
      <c r="C10" s="66">
        <f>SUM(C11:C17)</f>
        <v>0</v>
      </c>
      <c r="D10" s="64"/>
      <c r="E10" s="119"/>
      <c r="F10" s="65">
        <f>SUM(F11:F17)</f>
        <v>40</v>
      </c>
      <c r="G10" s="13"/>
      <c r="H10" s="13"/>
      <c r="J10" s="13"/>
    </row>
    <row r="11" spans="1:10" s="13" customFormat="1" ht="30.4" customHeight="1" thickTop="1" x14ac:dyDescent="0.2">
      <c r="A11" s="40" t="s">
        <v>264</v>
      </c>
      <c r="B11" s="20" t="s">
        <v>275</v>
      </c>
      <c r="C11" s="57"/>
      <c r="D11" s="58" t="s">
        <v>262</v>
      </c>
      <c r="E11" s="58">
        <v>15</v>
      </c>
      <c r="F11" s="58">
        <f t="shared" ref="F11:F13" si="1">IF(C11="NA",0,IF(D11="VD",IF($C$3="Renouvellement",E11*2,E11),E11))</f>
        <v>15</v>
      </c>
      <c r="G11" s="21"/>
      <c r="H11" s="21"/>
    </row>
    <row r="12" spans="1:10" s="13" customFormat="1" ht="30.4" customHeight="1" x14ac:dyDescent="0.2">
      <c r="A12" s="30" t="s">
        <v>265</v>
      </c>
      <c r="B12" s="130" t="s">
        <v>276</v>
      </c>
      <c r="C12" s="57"/>
      <c r="D12" s="14" t="s">
        <v>260</v>
      </c>
      <c r="E12" s="14">
        <v>5</v>
      </c>
      <c r="F12" s="58">
        <f t="shared" si="1"/>
        <v>5</v>
      </c>
    </row>
    <row r="13" spans="1:10" s="13" customFormat="1" ht="30.4" customHeight="1" x14ac:dyDescent="0.2">
      <c r="A13" s="19" t="s">
        <v>266</v>
      </c>
      <c r="B13" s="130" t="s">
        <v>540</v>
      </c>
      <c r="C13" s="57"/>
      <c r="D13" s="14" t="s">
        <v>260</v>
      </c>
      <c r="E13" s="14">
        <v>5</v>
      </c>
      <c r="F13" s="58">
        <f t="shared" si="1"/>
        <v>5</v>
      </c>
    </row>
    <row r="14" spans="1:10" s="13" customFormat="1" ht="30.4" customHeight="1" x14ac:dyDescent="0.2">
      <c r="A14" s="147" t="s">
        <v>277</v>
      </c>
      <c r="B14" s="148"/>
      <c r="C14" s="148"/>
      <c r="D14" s="148"/>
      <c r="E14" s="148"/>
      <c r="F14" s="148"/>
      <c r="J14" s="13" t="s">
        <v>503</v>
      </c>
    </row>
    <row r="15" spans="1:10" s="13" customFormat="1" ht="30.4" customHeight="1" x14ac:dyDescent="0.2">
      <c r="A15" s="19" t="s">
        <v>267</v>
      </c>
      <c r="B15" s="15" t="s">
        <v>278</v>
      </c>
      <c r="C15" s="57"/>
      <c r="D15" s="14" t="s">
        <v>260</v>
      </c>
      <c r="E15" s="14">
        <v>5</v>
      </c>
      <c r="F15" s="58">
        <f t="shared" ref="F15:F17" si="2">IF(C15="NA",0,IF(D15="VD",IF($C$3="Renouvellement",E15*2,E15),E15))</f>
        <v>5</v>
      </c>
    </row>
    <row r="16" spans="1:10" s="13" customFormat="1" ht="30.4" customHeight="1" x14ac:dyDescent="0.2">
      <c r="A16" s="19" t="s">
        <v>0</v>
      </c>
      <c r="B16" s="15" t="s">
        <v>279</v>
      </c>
      <c r="C16" s="57"/>
      <c r="D16" s="14" t="s">
        <v>260</v>
      </c>
      <c r="E16" s="14">
        <v>5</v>
      </c>
      <c r="F16" s="58">
        <f t="shared" si="2"/>
        <v>5</v>
      </c>
    </row>
    <row r="17" spans="1:10" s="13" customFormat="1" ht="30.4" customHeight="1" thickBot="1" x14ac:dyDescent="0.25">
      <c r="A17" s="19" t="s">
        <v>1</v>
      </c>
      <c r="B17" s="15" t="s">
        <v>280</v>
      </c>
      <c r="C17" s="57"/>
      <c r="D17" s="50" t="s">
        <v>260</v>
      </c>
      <c r="E17" s="50">
        <v>5</v>
      </c>
      <c r="F17" s="58">
        <f t="shared" si="2"/>
        <v>5</v>
      </c>
    </row>
    <row r="18" spans="1:10" s="21" customFormat="1" ht="30.4" customHeight="1" thickTop="1" thickBot="1" x14ac:dyDescent="0.25">
      <c r="A18" s="61" t="s">
        <v>2</v>
      </c>
      <c r="B18" s="62" t="s">
        <v>600</v>
      </c>
      <c r="C18" s="66">
        <f>SUM(C20:C22,C24:C28)</f>
        <v>0</v>
      </c>
      <c r="D18" s="67"/>
      <c r="E18" s="120"/>
      <c r="F18" s="65">
        <f>SUM(F19:F28)</f>
        <v>100</v>
      </c>
      <c r="G18" s="13"/>
      <c r="H18" s="13"/>
      <c r="J18" s="13"/>
    </row>
    <row r="19" spans="1:10" s="13" customFormat="1" ht="30.4" customHeight="1" thickTop="1" x14ac:dyDescent="0.2">
      <c r="A19" s="161" t="s">
        <v>281</v>
      </c>
      <c r="B19" s="162"/>
      <c r="C19" s="162"/>
      <c r="D19" s="162"/>
      <c r="E19" s="162"/>
      <c r="F19" s="162"/>
    </row>
    <row r="20" spans="1:10" s="13" customFormat="1" ht="30.4" customHeight="1" x14ac:dyDescent="0.2">
      <c r="A20" s="31" t="s">
        <v>3</v>
      </c>
      <c r="B20" s="17" t="s">
        <v>278</v>
      </c>
      <c r="C20" s="57"/>
      <c r="D20" s="14" t="s">
        <v>260</v>
      </c>
      <c r="E20" s="14">
        <v>5</v>
      </c>
      <c r="F20" s="58">
        <f t="shared" ref="F20:F22" si="3">IF(C20="NA",0,IF(D20="VD",IF($C$3="Renouvellement",E20*2,E20),E20))</f>
        <v>5</v>
      </c>
      <c r="J20" s="21"/>
    </row>
    <row r="21" spans="1:10" s="13" customFormat="1" ht="30.4" customHeight="1" x14ac:dyDescent="0.2">
      <c r="A21" s="19" t="s">
        <v>4</v>
      </c>
      <c r="B21" s="15" t="s">
        <v>279</v>
      </c>
      <c r="C21" s="57"/>
      <c r="D21" s="14" t="s">
        <v>260</v>
      </c>
      <c r="E21" s="14">
        <v>5</v>
      </c>
      <c r="F21" s="58">
        <f t="shared" si="3"/>
        <v>5</v>
      </c>
    </row>
    <row r="22" spans="1:10" s="13" customFormat="1" ht="30.4" customHeight="1" x14ac:dyDescent="0.2">
      <c r="A22" s="19" t="s">
        <v>5</v>
      </c>
      <c r="B22" s="15" t="s">
        <v>280</v>
      </c>
      <c r="C22" s="57"/>
      <c r="D22" s="14" t="s">
        <v>260</v>
      </c>
      <c r="E22" s="14">
        <v>5</v>
      </c>
      <c r="F22" s="58">
        <f t="shared" si="3"/>
        <v>5</v>
      </c>
      <c r="G22" s="21"/>
      <c r="H22" s="21"/>
    </row>
    <row r="23" spans="1:10" s="13" customFormat="1" ht="30.4" customHeight="1" x14ac:dyDescent="0.2">
      <c r="A23" s="147" t="s">
        <v>282</v>
      </c>
      <c r="B23" s="148" t="s">
        <v>283</v>
      </c>
      <c r="C23" s="156"/>
      <c r="D23" s="156"/>
      <c r="E23" s="156"/>
      <c r="F23" s="156"/>
    </row>
    <row r="24" spans="1:10" s="13" customFormat="1" ht="30.4" customHeight="1" x14ac:dyDescent="0.2">
      <c r="A24" s="19" t="s">
        <v>6</v>
      </c>
      <c r="B24" s="15" t="s">
        <v>284</v>
      </c>
      <c r="C24" s="57"/>
      <c r="D24" s="14" t="s">
        <v>258</v>
      </c>
      <c r="E24" s="14">
        <v>15</v>
      </c>
      <c r="F24" s="58">
        <f t="shared" ref="F24:F28" si="4">IF(C24="NA",0,IF(D24="VD",IF($C$3="Renouvellement",E24*2,E24),E24))</f>
        <v>15</v>
      </c>
    </row>
    <row r="25" spans="1:10" s="13" customFormat="1" ht="30.4" customHeight="1" x14ac:dyDescent="0.2">
      <c r="A25" s="19" t="s">
        <v>7</v>
      </c>
      <c r="B25" s="15" t="s">
        <v>285</v>
      </c>
      <c r="C25" s="57"/>
      <c r="D25" s="14" t="s">
        <v>258</v>
      </c>
      <c r="E25" s="14">
        <v>15</v>
      </c>
      <c r="F25" s="58">
        <f t="shared" si="4"/>
        <v>15</v>
      </c>
    </row>
    <row r="26" spans="1:10" s="13" customFormat="1" ht="30.4" customHeight="1" x14ac:dyDescent="0.2">
      <c r="A26" s="19" t="s">
        <v>8</v>
      </c>
      <c r="B26" s="15" t="s">
        <v>286</v>
      </c>
      <c r="C26" s="57"/>
      <c r="D26" s="14" t="s">
        <v>258</v>
      </c>
      <c r="E26" s="14">
        <v>15</v>
      </c>
      <c r="F26" s="58">
        <f t="shared" si="4"/>
        <v>15</v>
      </c>
    </row>
    <row r="27" spans="1:10" s="13" customFormat="1" ht="30.4" customHeight="1" x14ac:dyDescent="0.2">
      <c r="A27" s="19" t="s">
        <v>9</v>
      </c>
      <c r="B27" s="15" t="s">
        <v>287</v>
      </c>
      <c r="C27" s="57"/>
      <c r="D27" s="14" t="s">
        <v>258</v>
      </c>
      <c r="E27" s="14">
        <v>15</v>
      </c>
      <c r="F27" s="58">
        <f t="shared" si="4"/>
        <v>15</v>
      </c>
    </row>
    <row r="28" spans="1:10" s="13" customFormat="1" ht="30.4" customHeight="1" thickBot="1" x14ac:dyDescent="0.25">
      <c r="A28" s="19" t="s">
        <v>10</v>
      </c>
      <c r="B28" s="15" t="s">
        <v>288</v>
      </c>
      <c r="C28" s="57"/>
      <c r="D28" s="50" t="s">
        <v>262</v>
      </c>
      <c r="E28" s="50">
        <v>25</v>
      </c>
      <c r="F28" s="58">
        <f t="shared" si="4"/>
        <v>25</v>
      </c>
    </row>
    <row r="29" spans="1:10" s="21" customFormat="1" ht="30.4" customHeight="1" thickTop="1" thickBot="1" x14ac:dyDescent="0.25">
      <c r="A29" s="61" t="s">
        <v>11</v>
      </c>
      <c r="B29" s="62" t="s">
        <v>601</v>
      </c>
      <c r="C29" s="66">
        <f>SUM(C31:C34,C36:C39)</f>
        <v>0</v>
      </c>
      <c r="D29" s="64"/>
      <c r="E29" s="119"/>
      <c r="F29" s="65">
        <f>SUM(F30:F39)</f>
        <v>90</v>
      </c>
      <c r="G29" s="13"/>
      <c r="H29" s="13"/>
      <c r="J29" s="13"/>
    </row>
    <row r="30" spans="1:10" s="13" customFormat="1" ht="30.4" customHeight="1" thickTop="1" x14ac:dyDescent="0.2">
      <c r="A30" s="157" t="s">
        <v>289</v>
      </c>
      <c r="B30" s="158" t="s">
        <v>283</v>
      </c>
      <c r="C30" s="159"/>
      <c r="D30" s="159"/>
      <c r="E30" s="159"/>
      <c r="F30" s="160"/>
    </row>
    <row r="31" spans="1:10" s="13" customFormat="1" ht="30.4" customHeight="1" x14ac:dyDescent="0.2">
      <c r="A31" s="19" t="s">
        <v>13</v>
      </c>
      <c r="B31" s="15" t="s">
        <v>278</v>
      </c>
      <c r="C31" s="57"/>
      <c r="D31" s="14" t="s">
        <v>260</v>
      </c>
      <c r="E31" s="14">
        <v>5</v>
      </c>
      <c r="F31" s="58">
        <f t="shared" ref="F31:F34" si="5">IF(C31="NA",0,IF(D31="VD",IF($C$3="Renouvellement",E31*2,E31),E31))</f>
        <v>5</v>
      </c>
      <c r="J31" s="21"/>
    </row>
    <row r="32" spans="1:10" s="13" customFormat="1" ht="30.4" customHeight="1" x14ac:dyDescent="0.2">
      <c r="A32" s="19" t="s">
        <v>14</v>
      </c>
      <c r="B32" s="15" t="s">
        <v>279</v>
      </c>
      <c r="C32" s="57"/>
      <c r="D32" s="14" t="s">
        <v>260</v>
      </c>
      <c r="E32" s="14">
        <v>5</v>
      </c>
      <c r="F32" s="58">
        <f t="shared" si="5"/>
        <v>5</v>
      </c>
    </row>
    <row r="33" spans="1:10" s="13" customFormat="1" ht="30.4" customHeight="1" x14ac:dyDescent="0.2">
      <c r="A33" s="19" t="s">
        <v>15</v>
      </c>
      <c r="B33" s="15" t="s">
        <v>280</v>
      </c>
      <c r="C33" s="57"/>
      <c r="D33" s="14" t="s">
        <v>260</v>
      </c>
      <c r="E33" s="14">
        <v>5</v>
      </c>
      <c r="F33" s="58">
        <f t="shared" si="5"/>
        <v>5</v>
      </c>
      <c r="G33" s="21"/>
      <c r="H33" s="21"/>
    </row>
    <row r="34" spans="1:10" s="13" customFormat="1" ht="30.4" customHeight="1" x14ac:dyDescent="0.2">
      <c r="A34" s="30" t="s">
        <v>16</v>
      </c>
      <c r="B34" s="16" t="s">
        <v>290</v>
      </c>
      <c r="C34" s="57"/>
      <c r="D34" s="14" t="s">
        <v>262</v>
      </c>
      <c r="E34" s="14">
        <v>40</v>
      </c>
      <c r="F34" s="58">
        <f t="shared" si="5"/>
        <v>40</v>
      </c>
    </row>
    <row r="35" spans="1:10" s="13" customFormat="1" ht="30.4" customHeight="1" x14ac:dyDescent="0.2">
      <c r="A35" s="163" t="s">
        <v>596</v>
      </c>
      <c r="B35" s="164" t="s">
        <v>283</v>
      </c>
      <c r="C35" s="165"/>
      <c r="D35" s="165"/>
      <c r="E35" s="165"/>
      <c r="F35" s="165"/>
    </row>
    <row r="36" spans="1:10" s="13" customFormat="1" ht="30.4" customHeight="1" x14ac:dyDescent="0.2">
      <c r="A36" s="30" t="s">
        <v>17</v>
      </c>
      <c r="B36" s="15" t="s">
        <v>278</v>
      </c>
      <c r="C36" s="57"/>
      <c r="D36" s="14" t="s">
        <v>260</v>
      </c>
      <c r="E36" s="14">
        <v>5</v>
      </c>
      <c r="F36" s="58">
        <f t="shared" ref="F36:F39" si="6">IF(C36="NA",0,IF(D36="VD",IF($C$3="Renouvellement",E36*2,E36),E36))</f>
        <v>5</v>
      </c>
    </row>
    <row r="37" spans="1:10" s="13" customFormat="1" ht="30.4" customHeight="1" x14ac:dyDescent="0.2">
      <c r="A37" s="30" t="s">
        <v>18</v>
      </c>
      <c r="B37" s="15" t="s">
        <v>279</v>
      </c>
      <c r="C37" s="57"/>
      <c r="D37" s="14" t="s">
        <v>260</v>
      </c>
      <c r="E37" s="14">
        <v>5</v>
      </c>
      <c r="F37" s="58">
        <f t="shared" si="6"/>
        <v>5</v>
      </c>
    </row>
    <row r="38" spans="1:10" s="13" customFormat="1" ht="30.4" customHeight="1" x14ac:dyDescent="0.2">
      <c r="A38" s="30" t="s">
        <v>19</v>
      </c>
      <c r="B38" s="15" t="s">
        <v>280</v>
      </c>
      <c r="C38" s="57"/>
      <c r="D38" s="14" t="s">
        <v>260</v>
      </c>
      <c r="E38" s="14">
        <v>5</v>
      </c>
      <c r="F38" s="58">
        <f t="shared" si="6"/>
        <v>5</v>
      </c>
    </row>
    <row r="39" spans="1:10" s="13" customFormat="1" ht="30.4" customHeight="1" thickBot="1" x14ac:dyDescent="0.25">
      <c r="A39" s="19" t="s">
        <v>20</v>
      </c>
      <c r="B39" s="15" t="s">
        <v>291</v>
      </c>
      <c r="C39" s="57"/>
      <c r="D39" s="50" t="s">
        <v>262</v>
      </c>
      <c r="E39" s="50">
        <v>20</v>
      </c>
      <c r="F39" s="58">
        <f t="shared" si="6"/>
        <v>20</v>
      </c>
    </row>
    <row r="40" spans="1:10" s="21" customFormat="1" ht="30.4" customHeight="1" thickTop="1" thickBot="1" x14ac:dyDescent="0.25">
      <c r="A40" s="61" t="s">
        <v>21</v>
      </c>
      <c r="B40" s="62" t="s">
        <v>292</v>
      </c>
      <c r="C40" s="66">
        <f>SUM(C42:C58)</f>
        <v>0</v>
      </c>
      <c r="D40" s="64"/>
      <c r="E40" s="119"/>
      <c r="F40" s="65">
        <f>SUM(F41:F58)</f>
        <v>285</v>
      </c>
      <c r="G40" s="13"/>
      <c r="H40" s="13"/>
      <c r="J40" s="13"/>
    </row>
    <row r="41" spans="1:10" s="13" customFormat="1" ht="30.4" customHeight="1" thickTop="1" x14ac:dyDescent="0.2">
      <c r="A41" s="161" t="s">
        <v>12</v>
      </c>
      <c r="B41" s="162"/>
      <c r="C41" s="166"/>
      <c r="D41" s="166"/>
      <c r="E41" s="166"/>
      <c r="F41" s="166"/>
    </row>
    <row r="42" spans="1:10" s="13" customFormat="1" ht="30.4" customHeight="1" x14ac:dyDescent="0.2">
      <c r="A42" s="19" t="s">
        <v>22</v>
      </c>
      <c r="B42" s="15" t="s">
        <v>278</v>
      </c>
      <c r="C42" s="57"/>
      <c r="D42" s="14" t="s">
        <v>260</v>
      </c>
      <c r="E42" s="14">
        <v>5</v>
      </c>
      <c r="F42" s="58">
        <f t="shared" ref="F42:F58" si="7">IF(C42="NA",0,IF(D42="VD",IF($C$3="Renouvellement",E42*2,E42),E42))</f>
        <v>5</v>
      </c>
    </row>
    <row r="43" spans="1:10" s="13" customFormat="1" ht="30.4" customHeight="1" x14ac:dyDescent="0.2">
      <c r="A43" s="19" t="s">
        <v>23</v>
      </c>
      <c r="B43" s="15" t="s">
        <v>279</v>
      </c>
      <c r="C43" s="57"/>
      <c r="D43" s="14" t="s">
        <v>260</v>
      </c>
      <c r="E43" s="14">
        <v>5</v>
      </c>
      <c r="F43" s="58">
        <f t="shared" si="7"/>
        <v>5</v>
      </c>
    </row>
    <row r="44" spans="1:10" s="13" customFormat="1" ht="30.4" customHeight="1" x14ac:dyDescent="0.2">
      <c r="A44" s="19" t="s">
        <v>24</v>
      </c>
      <c r="B44" s="15" t="s">
        <v>280</v>
      </c>
      <c r="C44" s="57"/>
      <c r="D44" s="14" t="s">
        <v>260</v>
      </c>
      <c r="E44" s="14">
        <v>5</v>
      </c>
      <c r="F44" s="58">
        <f t="shared" si="7"/>
        <v>5</v>
      </c>
    </row>
    <row r="45" spans="1:10" s="13" customFormat="1" ht="30.4" customHeight="1" x14ac:dyDescent="0.2">
      <c r="A45" s="30" t="s">
        <v>25</v>
      </c>
      <c r="B45" s="130" t="s">
        <v>595</v>
      </c>
      <c r="C45" s="57"/>
      <c r="D45" s="14" t="s">
        <v>260</v>
      </c>
      <c r="E45" s="14">
        <v>10</v>
      </c>
      <c r="F45" s="58">
        <f t="shared" si="7"/>
        <v>10</v>
      </c>
    </row>
    <row r="46" spans="1:10" s="13" customFormat="1" ht="30.4" customHeight="1" x14ac:dyDescent="0.2">
      <c r="A46" s="19" t="s">
        <v>26</v>
      </c>
      <c r="B46" s="131" t="s">
        <v>594</v>
      </c>
      <c r="C46" s="57"/>
      <c r="D46" s="14" t="s">
        <v>258</v>
      </c>
      <c r="E46" s="14">
        <v>40</v>
      </c>
      <c r="F46" s="58">
        <f t="shared" si="7"/>
        <v>40</v>
      </c>
    </row>
    <row r="47" spans="1:10" s="13" customFormat="1" ht="30.4" customHeight="1" x14ac:dyDescent="0.2">
      <c r="A47" s="19" t="s">
        <v>27</v>
      </c>
      <c r="B47" s="131" t="s">
        <v>593</v>
      </c>
      <c r="C47" s="57"/>
      <c r="D47" s="14" t="s">
        <v>258</v>
      </c>
      <c r="E47" s="14">
        <v>20</v>
      </c>
      <c r="F47" s="58">
        <f t="shared" si="7"/>
        <v>20</v>
      </c>
    </row>
    <row r="48" spans="1:10" s="13" customFormat="1" ht="30.4" customHeight="1" x14ac:dyDescent="0.2">
      <c r="A48" s="19" t="s">
        <v>28</v>
      </c>
      <c r="B48" s="15" t="s">
        <v>293</v>
      </c>
      <c r="C48" s="57"/>
      <c r="D48" s="14" t="s">
        <v>260</v>
      </c>
      <c r="E48" s="14">
        <v>10</v>
      </c>
      <c r="F48" s="58">
        <f t="shared" si="7"/>
        <v>10</v>
      </c>
    </row>
    <row r="49" spans="1:10" s="13" customFormat="1" ht="30.4" customHeight="1" x14ac:dyDescent="0.2">
      <c r="A49" s="30" t="s">
        <v>29</v>
      </c>
      <c r="B49" s="130" t="s">
        <v>294</v>
      </c>
      <c r="C49" s="57"/>
      <c r="D49" s="14" t="s">
        <v>258</v>
      </c>
      <c r="E49" s="14">
        <v>30</v>
      </c>
      <c r="F49" s="58">
        <f t="shared" si="7"/>
        <v>30</v>
      </c>
    </row>
    <row r="50" spans="1:10" s="13" customFormat="1" ht="30.4" customHeight="1" x14ac:dyDescent="0.2">
      <c r="A50" s="19" t="s">
        <v>30</v>
      </c>
      <c r="B50" s="131" t="s">
        <v>616</v>
      </c>
      <c r="C50" s="57"/>
      <c r="D50" s="14" t="s">
        <v>260</v>
      </c>
      <c r="E50" s="14">
        <v>5</v>
      </c>
      <c r="F50" s="58">
        <f t="shared" si="7"/>
        <v>5</v>
      </c>
      <c r="J50" s="21"/>
    </row>
    <row r="51" spans="1:10" s="13" customFormat="1" ht="30.4" customHeight="1" x14ac:dyDescent="0.2">
      <c r="A51" s="19" t="s">
        <v>295</v>
      </c>
      <c r="B51" s="131" t="s">
        <v>617</v>
      </c>
      <c r="C51" s="57"/>
      <c r="D51" s="14" t="s">
        <v>260</v>
      </c>
      <c r="E51" s="14">
        <v>5</v>
      </c>
      <c r="F51" s="58">
        <f t="shared" si="7"/>
        <v>5</v>
      </c>
    </row>
    <row r="52" spans="1:10" s="13" customFormat="1" ht="30.4" customHeight="1" x14ac:dyDescent="0.2">
      <c r="A52" s="19" t="s">
        <v>296</v>
      </c>
      <c r="B52" s="131" t="s">
        <v>297</v>
      </c>
      <c r="C52" s="57"/>
      <c r="D52" s="14" t="s">
        <v>260</v>
      </c>
      <c r="E52" s="14">
        <v>10</v>
      </c>
      <c r="F52" s="58">
        <f t="shared" si="7"/>
        <v>10</v>
      </c>
      <c r="G52" s="21"/>
      <c r="H52" s="21"/>
    </row>
    <row r="53" spans="1:10" s="13" customFormat="1" ht="30.4" customHeight="1" x14ac:dyDescent="0.2">
      <c r="A53" s="19" t="s">
        <v>298</v>
      </c>
      <c r="B53" s="131" t="s">
        <v>516</v>
      </c>
      <c r="C53" s="57"/>
      <c r="D53" s="14" t="s">
        <v>258</v>
      </c>
      <c r="E53" s="14">
        <v>20</v>
      </c>
      <c r="F53" s="58">
        <f t="shared" si="7"/>
        <v>20</v>
      </c>
    </row>
    <row r="54" spans="1:10" s="13" customFormat="1" ht="30.4" customHeight="1" x14ac:dyDescent="0.2">
      <c r="A54" s="19" t="s">
        <v>299</v>
      </c>
      <c r="B54" s="131" t="s">
        <v>300</v>
      </c>
      <c r="C54" s="57"/>
      <c r="D54" s="14" t="s">
        <v>258</v>
      </c>
      <c r="E54" s="14">
        <v>30</v>
      </c>
      <c r="F54" s="58">
        <f t="shared" si="7"/>
        <v>30</v>
      </c>
    </row>
    <row r="55" spans="1:10" s="13" customFormat="1" ht="30.4" customHeight="1" x14ac:dyDescent="0.2">
      <c r="A55" s="19" t="s">
        <v>301</v>
      </c>
      <c r="B55" s="131" t="s">
        <v>302</v>
      </c>
      <c r="C55" s="57"/>
      <c r="D55" s="14" t="s">
        <v>260</v>
      </c>
      <c r="E55" s="14">
        <v>10</v>
      </c>
      <c r="F55" s="58">
        <f t="shared" si="7"/>
        <v>10</v>
      </c>
    </row>
    <row r="56" spans="1:10" s="13" customFormat="1" ht="30.4" customHeight="1" x14ac:dyDescent="0.2">
      <c r="A56" s="19" t="s">
        <v>303</v>
      </c>
      <c r="B56" s="131" t="s">
        <v>304</v>
      </c>
      <c r="C56" s="57"/>
      <c r="D56" s="14" t="s">
        <v>262</v>
      </c>
      <c r="E56" s="14">
        <v>30</v>
      </c>
      <c r="F56" s="58">
        <f t="shared" si="7"/>
        <v>30</v>
      </c>
    </row>
    <row r="57" spans="1:10" s="13" customFormat="1" ht="30.4" customHeight="1" x14ac:dyDescent="0.2">
      <c r="A57" s="19" t="s">
        <v>305</v>
      </c>
      <c r="B57" s="131" t="s">
        <v>306</v>
      </c>
      <c r="C57" s="57"/>
      <c r="D57" s="14" t="s">
        <v>260</v>
      </c>
      <c r="E57" s="14">
        <v>10</v>
      </c>
      <c r="F57" s="58">
        <f t="shared" si="7"/>
        <v>10</v>
      </c>
    </row>
    <row r="58" spans="1:10" s="13" customFormat="1" ht="30.4" customHeight="1" thickBot="1" x14ac:dyDescent="0.25">
      <c r="A58" s="19" t="s">
        <v>307</v>
      </c>
      <c r="B58" s="131" t="s">
        <v>541</v>
      </c>
      <c r="C58" s="57"/>
      <c r="D58" s="50" t="s">
        <v>258</v>
      </c>
      <c r="E58" s="50">
        <v>40</v>
      </c>
      <c r="F58" s="58">
        <f t="shared" si="7"/>
        <v>40</v>
      </c>
    </row>
    <row r="59" spans="1:10" s="21" customFormat="1" ht="30.4" customHeight="1" thickTop="1" thickBot="1" x14ac:dyDescent="0.25">
      <c r="A59" s="61" t="s">
        <v>31</v>
      </c>
      <c r="B59" s="62" t="s">
        <v>602</v>
      </c>
      <c r="C59" s="66">
        <f>SUM(C61:C69)</f>
        <v>0</v>
      </c>
      <c r="D59" s="64"/>
      <c r="E59" s="119"/>
      <c r="F59" s="65">
        <f>SUM(F60:F69)</f>
        <v>130</v>
      </c>
      <c r="G59" s="13"/>
      <c r="H59" s="13"/>
      <c r="J59" s="13"/>
    </row>
    <row r="60" spans="1:10" s="13" customFormat="1" ht="30.4" customHeight="1" thickTop="1" x14ac:dyDescent="0.2">
      <c r="A60" s="72" t="s">
        <v>32</v>
      </c>
      <c r="B60" s="167" t="s">
        <v>603</v>
      </c>
      <c r="C60" s="166"/>
      <c r="D60" s="166"/>
      <c r="E60" s="166"/>
      <c r="F60" s="166"/>
    </row>
    <row r="61" spans="1:10" s="13" customFormat="1" ht="30.4" customHeight="1" x14ac:dyDescent="0.2">
      <c r="A61" s="30" t="s">
        <v>33</v>
      </c>
      <c r="B61" s="130" t="s">
        <v>517</v>
      </c>
      <c r="C61" s="57"/>
      <c r="D61" s="14" t="s">
        <v>258</v>
      </c>
      <c r="E61" s="14">
        <v>20</v>
      </c>
      <c r="F61" s="58">
        <f t="shared" ref="F61:F65" si="8">IF(C61="NA",0,IF(D61="VD",IF($C$3="Renouvellement",E61*2,E61),E61))</f>
        <v>20</v>
      </c>
      <c r="J61" s="21"/>
    </row>
    <row r="62" spans="1:10" s="13" customFormat="1" ht="30.4" customHeight="1" x14ac:dyDescent="0.2">
      <c r="A62" s="31" t="s">
        <v>34</v>
      </c>
      <c r="B62" s="17" t="s">
        <v>308</v>
      </c>
      <c r="C62" s="57"/>
      <c r="D62" s="14" t="s">
        <v>262</v>
      </c>
      <c r="E62" s="14">
        <v>50</v>
      </c>
      <c r="F62" s="58">
        <f t="shared" si="8"/>
        <v>50</v>
      </c>
    </row>
    <row r="63" spans="1:10" s="13" customFormat="1" ht="30.4" customHeight="1" x14ac:dyDescent="0.2">
      <c r="A63" s="30" t="s">
        <v>35</v>
      </c>
      <c r="B63" s="16" t="s">
        <v>309</v>
      </c>
      <c r="C63" s="57"/>
      <c r="D63" s="14" t="s">
        <v>260</v>
      </c>
      <c r="E63" s="14">
        <v>10</v>
      </c>
      <c r="F63" s="58">
        <f t="shared" si="8"/>
        <v>10</v>
      </c>
      <c r="G63" s="21"/>
      <c r="H63" s="21"/>
    </row>
    <row r="64" spans="1:10" s="13" customFormat="1" ht="30.4" customHeight="1" x14ac:dyDescent="0.2">
      <c r="A64" s="31" t="s">
        <v>36</v>
      </c>
      <c r="B64" s="17" t="s">
        <v>310</v>
      </c>
      <c r="C64" s="57"/>
      <c r="D64" s="14" t="s">
        <v>260</v>
      </c>
      <c r="E64" s="14">
        <v>5</v>
      </c>
      <c r="F64" s="58">
        <f t="shared" si="8"/>
        <v>5</v>
      </c>
    </row>
    <row r="65" spans="1:10" s="13" customFormat="1" ht="30.4" customHeight="1" x14ac:dyDescent="0.2">
      <c r="A65" s="30" t="s">
        <v>37</v>
      </c>
      <c r="B65" s="16" t="s">
        <v>311</v>
      </c>
      <c r="C65" s="57"/>
      <c r="D65" s="14" t="s">
        <v>258</v>
      </c>
      <c r="E65" s="14">
        <v>20</v>
      </c>
      <c r="F65" s="58">
        <f t="shared" si="8"/>
        <v>20</v>
      </c>
    </row>
    <row r="66" spans="1:10" s="13" customFormat="1" ht="30.4" customHeight="1" x14ac:dyDescent="0.2">
      <c r="A66" s="32" t="s">
        <v>38</v>
      </c>
      <c r="B66" s="168" t="s">
        <v>604</v>
      </c>
      <c r="C66" s="156"/>
      <c r="D66" s="156"/>
      <c r="E66" s="156"/>
      <c r="F66" s="156"/>
    </row>
    <row r="67" spans="1:10" s="13" customFormat="1" ht="30.4" customHeight="1" x14ac:dyDescent="0.2">
      <c r="A67" s="30" t="s">
        <v>39</v>
      </c>
      <c r="B67" s="16" t="s">
        <v>518</v>
      </c>
      <c r="C67" s="57"/>
      <c r="D67" s="14" t="s">
        <v>260</v>
      </c>
      <c r="E67" s="14">
        <v>5</v>
      </c>
      <c r="F67" s="58">
        <f t="shared" ref="F67:F68" si="9">IF(C67="NA",0,IF(D67="VD",IF($C$3="Renouvellement",E67*2,E67),E67))</f>
        <v>5</v>
      </c>
    </row>
    <row r="68" spans="1:10" s="13" customFormat="1" ht="30.4" customHeight="1" x14ac:dyDescent="0.2">
      <c r="A68" s="30" t="s">
        <v>40</v>
      </c>
      <c r="B68" s="16" t="s">
        <v>312</v>
      </c>
      <c r="C68" s="57"/>
      <c r="D68" s="14" t="s">
        <v>260</v>
      </c>
      <c r="E68" s="14">
        <v>10</v>
      </c>
      <c r="F68" s="58">
        <f t="shared" si="9"/>
        <v>10</v>
      </c>
    </row>
    <row r="69" spans="1:10" s="13" customFormat="1" ht="30.4" customHeight="1" thickBot="1" x14ac:dyDescent="0.25">
      <c r="A69" s="31" t="s">
        <v>41</v>
      </c>
      <c r="B69" s="17" t="s">
        <v>313</v>
      </c>
      <c r="C69" s="57"/>
      <c r="D69" s="50" t="s">
        <v>260</v>
      </c>
      <c r="E69" s="50">
        <v>10</v>
      </c>
      <c r="F69" s="58">
        <f>IF(C69="NA",0,IF(D69="VD",IF($C$3="Renouvellement",E69*2,E69),E69))</f>
        <v>10</v>
      </c>
    </row>
    <row r="70" spans="1:10" s="21" customFormat="1" ht="30.4" customHeight="1" thickTop="1" thickBot="1" x14ac:dyDescent="0.25">
      <c r="A70" s="61" t="s">
        <v>42</v>
      </c>
      <c r="B70" s="62" t="s">
        <v>605</v>
      </c>
      <c r="C70" s="66">
        <f>SUM(C71:C81)</f>
        <v>0</v>
      </c>
      <c r="D70" s="64"/>
      <c r="E70" s="119"/>
      <c r="F70" s="65">
        <f>SUM(F71:F81)</f>
        <v>105</v>
      </c>
      <c r="G70" s="13"/>
      <c r="H70" s="13"/>
      <c r="J70" s="13"/>
    </row>
    <row r="71" spans="1:10" s="13" customFormat="1" ht="30.4" customHeight="1" thickTop="1" x14ac:dyDescent="0.2">
      <c r="A71" s="40" t="s">
        <v>43</v>
      </c>
      <c r="B71" s="132" t="s">
        <v>314</v>
      </c>
      <c r="C71" s="57"/>
      <c r="D71" s="58" t="s">
        <v>260</v>
      </c>
      <c r="E71" s="58">
        <v>5</v>
      </c>
      <c r="F71" s="58">
        <f t="shared" ref="F71:F75" si="10">IF(C71="NA",0,IF(D71="VD",IF($C$3="Renouvellement",E71*2,E71),E71))</f>
        <v>5</v>
      </c>
    </row>
    <row r="72" spans="1:10" s="13" customFormat="1" ht="30.4" customHeight="1" x14ac:dyDescent="0.2">
      <c r="A72" s="30" t="s">
        <v>44</v>
      </c>
      <c r="B72" s="130" t="s">
        <v>315</v>
      </c>
      <c r="C72" s="57"/>
      <c r="D72" s="14" t="s">
        <v>260</v>
      </c>
      <c r="E72" s="14">
        <v>10</v>
      </c>
      <c r="F72" s="58">
        <f t="shared" si="10"/>
        <v>10</v>
      </c>
    </row>
    <row r="73" spans="1:10" s="13" customFormat="1" ht="30.4" customHeight="1" x14ac:dyDescent="0.2">
      <c r="A73" s="30" t="s">
        <v>45</v>
      </c>
      <c r="B73" s="130" t="s">
        <v>542</v>
      </c>
      <c r="C73" s="57"/>
      <c r="D73" s="14" t="s">
        <v>258</v>
      </c>
      <c r="E73" s="14">
        <v>15</v>
      </c>
      <c r="F73" s="58">
        <f t="shared" si="10"/>
        <v>15</v>
      </c>
      <c r="J73" s="48"/>
    </row>
    <row r="74" spans="1:10" s="13" customFormat="1" ht="30.4" customHeight="1" x14ac:dyDescent="0.2">
      <c r="A74" s="30" t="s">
        <v>46</v>
      </c>
      <c r="B74" s="130" t="s">
        <v>543</v>
      </c>
      <c r="C74" s="57"/>
      <c r="D74" s="14" t="s">
        <v>258</v>
      </c>
      <c r="E74" s="14">
        <v>30</v>
      </c>
      <c r="F74" s="58">
        <f t="shared" si="10"/>
        <v>30</v>
      </c>
      <c r="J74" s="3"/>
    </row>
    <row r="75" spans="1:10" s="13" customFormat="1" ht="30.4" customHeight="1" x14ac:dyDescent="0.2">
      <c r="A75" s="30" t="s">
        <v>47</v>
      </c>
      <c r="B75" s="130" t="s">
        <v>544</v>
      </c>
      <c r="C75" s="57"/>
      <c r="D75" s="14" t="s">
        <v>258</v>
      </c>
      <c r="E75" s="14">
        <v>15</v>
      </c>
      <c r="F75" s="58">
        <f t="shared" si="10"/>
        <v>15</v>
      </c>
      <c r="G75" s="43"/>
      <c r="H75" s="43"/>
      <c r="J75" s="3"/>
    </row>
    <row r="76" spans="1:10" s="13" customFormat="1" ht="30.4" customHeight="1" x14ac:dyDescent="0.2">
      <c r="A76" s="147" t="s">
        <v>316</v>
      </c>
      <c r="B76" s="148"/>
      <c r="C76" s="156"/>
      <c r="D76" s="156"/>
      <c r="E76" s="156"/>
      <c r="F76" s="156"/>
      <c r="G76" s="3"/>
      <c r="H76" s="3"/>
      <c r="J76" s="3"/>
    </row>
    <row r="77" spans="1:10" s="13" customFormat="1" ht="30.4" customHeight="1" x14ac:dyDescent="0.2">
      <c r="A77" s="30" t="s">
        <v>48</v>
      </c>
      <c r="B77" s="15" t="s">
        <v>278</v>
      </c>
      <c r="C77" s="57"/>
      <c r="D77" s="14" t="s">
        <v>260</v>
      </c>
      <c r="E77" s="14">
        <v>5</v>
      </c>
      <c r="F77" s="58">
        <f t="shared" ref="F77:F81" si="11">IF(C77="NA",0,IF(D77="VD",IF($C$3="Renouvellement",E77*2,E77),E77))</f>
        <v>5</v>
      </c>
      <c r="G77" s="3"/>
      <c r="H77" s="3"/>
      <c r="J77" s="3"/>
    </row>
    <row r="78" spans="1:10" s="13" customFormat="1" ht="30.4" customHeight="1" x14ac:dyDescent="0.2">
      <c r="A78" s="30" t="s">
        <v>50</v>
      </c>
      <c r="B78" s="15" t="s">
        <v>279</v>
      </c>
      <c r="C78" s="57"/>
      <c r="D78" s="14" t="s">
        <v>260</v>
      </c>
      <c r="E78" s="14">
        <v>5</v>
      </c>
      <c r="F78" s="58">
        <f t="shared" si="11"/>
        <v>5</v>
      </c>
      <c r="G78" s="3"/>
      <c r="H78" s="3"/>
      <c r="J78" s="3"/>
    </row>
    <row r="79" spans="1:10" s="13" customFormat="1" ht="30.4" customHeight="1" x14ac:dyDescent="0.2">
      <c r="A79" s="30" t="s">
        <v>317</v>
      </c>
      <c r="B79" s="15" t="s">
        <v>280</v>
      </c>
      <c r="C79" s="57"/>
      <c r="D79" s="14" t="s">
        <v>260</v>
      </c>
      <c r="E79" s="14">
        <v>5</v>
      </c>
      <c r="F79" s="58">
        <f t="shared" si="11"/>
        <v>5</v>
      </c>
      <c r="G79" s="3"/>
      <c r="H79" s="3"/>
      <c r="J79" s="3"/>
    </row>
    <row r="80" spans="1:10" s="13" customFormat="1" ht="30.4" customHeight="1" x14ac:dyDescent="0.2">
      <c r="A80" s="30" t="s">
        <v>318</v>
      </c>
      <c r="B80" s="15" t="s">
        <v>49</v>
      </c>
      <c r="C80" s="57"/>
      <c r="D80" s="14" t="s">
        <v>260</v>
      </c>
      <c r="E80" s="14">
        <v>10</v>
      </c>
      <c r="F80" s="58">
        <f t="shared" si="11"/>
        <v>10</v>
      </c>
      <c r="G80" s="3"/>
      <c r="H80" s="3"/>
      <c r="J80" s="3"/>
    </row>
    <row r="81" spans="1:10" s="13" customFormat="1" ht="30.4" customHeight="1" thickBot="1" x14ac:dyDescent="0.25">
      <c r="A81" s="19" t="s">
        <v>319</v>
      </c>
      <c r="B81" s="131" t="s">
        <v>545</v>
      </c>
      <c r="C81" s="57"/>
      <c r="D81" s="50" t="s">
        <v>260</v>
      </c>
      <c r="E81" s="50">
        <v>5</v>
      </c>
      <c r="F81" s="58">
        <f t="shared" si="11"/>
        <v>5</v>
      </c>
      <c r="G81" s="3"/>
      <c r="H81" s="3"/>
      <c r="J81" s="3"/>
    </row>
    <row r="82" spans="1:10" s="43" customFormat="1" ht="49.5" customHeight="1" thickTop="1" thickBot="1" x14ac:dyDescent="0.25">
      <c r="A82" s="113">
        <v>2</v>
      </c>
      <c r="B82" s="126" t="s">
        <v>321</v>
      </c>
      <c r="C82" s="111">
        <f>C83+C99+C134</f>
        <v>0</v>
      </c>
      <c r="D82" s="141"/>
      <c r="E82" s="112"/>
      <c r="F82" s="144">
        <f>F83+F99+F134</f>
        <v>800</v>
      </c>
      <c r="G82" s="3"/>
      <c r="H82" s="3"/>
    </row>
    <row r="83" spans="1:10" ht="30.4" customHeight="1" thickTop="1" thickBot="1" x14ac:dyDescent="0.25">
      <c r="A83" s="61" t="s">
        <v>51</v>
      </c>
      <c r="B83" s="62" t="s">
        <v>519</v>
      </c>
      <c r="C83" s="66">
        <f>SUM(C84:C98)</f>
        <v>0</v>
      </c>
      <c r="D83" s="64"/>
      <c r="E83" s="119"/>
      <c r="F83" s="65">
        <f>SUM(F84:F98)</f>
        <v>150</v>
      </c>
    </row>
    <row r="84" spans="1:10" ht="30.4" customHeight="1" thickTop="1" x14ac:dyDescent="0.2">
      <c r="A84" s="40" t="s">
        <v>52</v>
      </c>
      <c r="B84" s="20" t="s">
        <v>53</v>
      </c>
      <c r="C84" s="57"/>
      <c r="D84" s="58" t="s">
        <v>260</v>
      </c>
      <c r="E84" s="58">
        <v>10</v>
      </c>
      <c r="F84" s="58">
        <f t="shared" ref="F84:F85" si="12">IF(C84="NA",0,IF(D84="VD",IF($C$3="Renouvellement",E84*2,E84),E84))</f>
        <v>10</v>
      </c>
    </row>
    <row r="85" spans="1:10" ht="30.4" customHeight="1" x14ac:dyDescent="0.2">
      <c r="A85" s="30" t="s">
        <v>55</v>
      </c>
      <c r="B85" s="16" t="s">
        <v>322</v>
      </c>
      <c r="C85" s="57"/>
      <c r="D85" s="14" t="s">
        <v>260</v>
      </c>
      <c r="E85" s="14">
        <v>10</v>
      </c>
      <c r="F85" s="58">
        <f t="shared" si="12"/>
        <v>10</v>
      </c>
    </row>
    <row r="86" spans="1:10" ht="30.4" customHeight="1" x14ac:dyDescent="0.2">
      <c r="A86" s="147" t="s">
        <v>54</v>
      </c>
      <c r="B86" s="148"/>
      <c r="C86" s="148"/>
      <c r="D86" s="148"/>
      <c r="E86" s="148"/>
      <c r="F86" s="148"/>
    </row>
    <row r="87" spans="1:10" ht="30.4" customHeight="1" x14ac:dyDescent="0.2">
      <c r="A87" s="30" t="s">
        <v>56</v>
      </c>
      <c r="B87" s="16" t="s">
        <v>323</v>
      </c>
      <c r="C87" s="57"/>
      <c r="D87" s="14" t="s">
        <v>260</v>
      </c>
      <c r="E87" s="14">
        <v>10</v>
      </c>
      <c r="F87" s="58">
        <f t="shared" ref="F87:F94" si="13">IF(C87="NA",0,IF(D87="VD",IF($C$3="Renouvellement",E87*2,E87),E87))</f>
        <v>10</v>
      </c>
      <c r="J87" s="13"/>
    </row>
    <row r="88" spans="1:10" ht="30.4" customHeight="1" x14ac:dyDescent="0.2">
      <c r="A88" s="30" t="s">
        <v>57</v>
      </c>
      <c r="B88" s="16" t="s">
        <v>324</v>
      </c>
      <c r="C88" s="57"/>
      <c r="D88" s="14" t="s">
        <v>260</v>
      </c>
      <c r="E88" s="14">
        <v>10</v>
      </c>
      <c r="F88" s="58">
        <f t="shared" si="13"/>
        <v>10</v>
      </c>
      <c r="J88" s="13"/>
    </row>
    <row r="89" spans="1:10" ht="30.4" customHeight="1" x14ac:dyDescent="0.2">
      <c r="A89" s="30" t="s">
        <v>58</v>
      </c>
      <c r="B89" s="15" t="s">
        <v>325</v>
      </c>
      <c r="C89" s="57"/>
      <c r="D89" s="14" t="s">
        <v>258</v>
      </c>
      <c r="E89" s="14">
        <v>30</v>
      </c>
      <c r="F89" s="58">
        <f t="shared" si="13"/>
        <v>30</v>
      </c>
      <c r="G89" s="13"/>
      <c r="H89" s="13"/>
      <c r="J89" s="13"/>
    </row>
    <row r="90" spans="1:10" ht="30.4" customHeight="1" x14ac:dyDescent="0.2">
      <c r="A90" s="30" t="s">
        <v>59</v>
      </c>
      <c r="B90" s="15" t="s">
        <v>326</v>
      </c>
      <c r="C90" s="57"/>
      <c r="D90" s="14" t="s">
        <v>260</v>
      </c>
      <c r="E90" s="14">
        <v>10</v>
      </c>
      <c r="F90" s="58">
        <f t="shared" si="13"/>
        <v>10</v>
      </c>
      <c r="G90" s="13"/>
      <c r="H90" s="13"/>
    </row>
    <row r="91" spans="1:10" ht="30.4" customHeight="1" x14ac:dyDescent="0.2">
      <c r="A91" s="30" t="s">
        <v>60</v>
      </c>
      <c r="B91" s="16" t="s">
        <v>327</v>
      </c>
      <c r="C91" s="57"/>
      <c r="D91" s="14" t="s">
        <v>260</v>
      </c>
      <c r="E91" s="14">
        <v>10</v>
      </c>
      <c r="F91" s="58">
        <f t="shared" si="13"/>
        <v>10</v>
      </c>
      <c r="G91" s="13"/>
      <c r="H91" s="13"/>
    </row>
    <row r="92" spans="1:10" ht="30.4" customHeight="1" x14ac:dyDescent="0.2">
      <c r="A92" s="30" t="s">
        <v>61</v>
      </c>
      <c r="B92" s="16" t="s">
        <v>328</v>
      </c>
      <c r="C92" s="57"/>
      <c r="D92" s="14" t="s">
        <v>260</v>
      </c>
      <c r="E92" s="14">
        <v>10</v>
      </c>
      <c r="F92" s="58">
        <f t="shared" si="13"/>
        <v>10</v>
      </c>
    </row>
    <row r="93" spans="1:10" ht="30.4" customHeight="1" x14ac:dyDescent="0.2">
      <c r="A93" s="30" t="s">
        <v>62</v>
      </c>
      <c r="B93" s="15" t="s">
        <v>329</v>
      </c>
      <c r="C93" s="57"/>
      <c r="D93" s="14" t="s">
        <v>260</v>
      </c>
      <c r="E93" s="14">
        <v>10</v>
      </c>
      <c r="F93" s="58">
        <f t="shared" si="13"/>
        <v>10</v>
      </c>
    </row>
    <row r="94" spans="1:10" ht="30.4" customHeight="1" x14ac:dyDescent="0.2">
      <c r="A94" s="30" t="s">
        <v>330</v>
      </c>
      <c r="B94" s="15" t="s">
        <v>359</v>
      </c>
      <c r="C94" s="57"/>
      <c r="D94" s="14" t="s">
        <v>260</v>
      </c>
      <c r="E94" s="14">
        <v>10</v>
      </c>
      <c r="F94" s="58">
        <f t="shared" si="13"/>
        <v>10</v>
      </c>
    </row>
    <row r="95" spans="1:10" ht="30.4" customHeight="1" x14ac:dyDescent="0.2">
      <c r="A95" s="170" t="s">
        <v>520</v>
      </c>
      <c r="B95" s="171"/>
      <c r="C95" s="172"/>
      <c r="D95" s="172"/>
      <c r="E95" s="172"/>
      <c r="F95" s="172"/>
    </row>
    <row r="96" spans="1:10" s="13" customFormat="1" ht="30.4" customHeight="1" x14ac:dyDescent="0.2">
      <c r="A96" s="19" t="s">
        <v>331</v>
      </c>
      <c r="B96" s="18" t="s">
        <v>332</v>
      </c>
      <c r="C96" s="57"/>
      <c r="D96" s="14" t="s">
        <v>260</v>
      </c>
      <c r="E96" s="14">
        <v>10</v>
      </c>
      <c r="F96" s="58">
        <f t="shared" ref="F96:F98" si="14">IF(C96="NA",0,IF(D96="VD",IF($C$3="Renouvellement",E96*2,E96),E96))</f>
        <v>10</v>
      </c>
      <c r="G96" s="3"/>
      <c r="H96" s="3"/>
      <c r="J96" s="3"/>
    </row>
    <row r="97" spans="1:10" s="13" customFormat="1" ht="30.4" customHeight="1" x14ac:dyDescent="0.2">
      <c r="A97" s="19" t="s">
        <v>333</v>
      </c>
      <c r="B97" s="18" t="s">
        <v>334</v>
      </c>
      <c r="C97" s="57"/>
      <c r="D97" s="14" t="s">
        <v>260</v>
      </c>
      <c r="E97" s="14">
        <v>10</v>
      </c>
      <c r="F97" s="58">
        <f t="shared" si="14"/>
        <v>10</v>
      </c>
      <c r="G97" s="3"/>
      <c r="H97" s="3"/>
      <c r="J97" s="3"/>
    </row>
    <row r="98" spans="1:10" s="13" customFormat="1" ht="30.4" customHeight="1" thickBot="1" x14ac:dyDescent="0.25">
      <c r="A98" s="19" t="s">
        <v>335</v>
      </c>
      <c r="B98" s="15" t="s">
        <v>336</v>
      </c>
      <c r="C98" s="57"/>
      <c r="D98" s="50" t="s">
        <v>260</v>
      </c>
      <c r="E98" s="50">
        <v>10</v>
      </c>
      <c r="F98" s="58">
        <f t="shared" si="14"/>
        <v>10</v>
      </c>
      <c r="G98" s="3"/>
      <c r="H98" s="3"/>
      <c r="J98" s="3"/>
    </row>
    <row r="99" spans="1:10" ht="63" customHeight="1" thickTop="1" thickBot="1" x14ac:dyDescent="0.25">
      <c r="A99" s="61" t="s">
        <v>63</v>
      </c>
      <c r="B99" s="62" t="s">
        <v>521</v>
      </c>
      <c r="C99" s="66">
        <f>SUM(C101:C133)</f>
        <v>0</v>
      </c>
      <c r="D99" s="64"/>
      <c r="E99" s="119"/>
      <c r="F99" s="65">
        <f>SUM(F100:F133)</f>
        <v>480</v>
      </c>
    </row>
    <row r="100" spans="1:10" ht="30.4" customHeight="1" thickTop="1" x14ac:dyDescent="0.2">
      <c r="A100" s="73" t="s">
        <v>64</v>
      </c>
      <c r="B100" s="169" t="s">
        <v>65</v>
      </c>
      <c r="C100" s="166"/>
      <c r="D100" s="166"/>
      <c r="E100" s="166"/>
      <c r="F100" s="166"/>
    </row>
    <row r="101" spans="1:10" ht="30.4" customHeight="1" x14ac:dyDescent="0.2">
      <c r="A101" s="31" t="s">
        <v>66</v>
      </c>
      <c r="B101" s="17" t="s">
        <v>337</v>
      </c>
      <c r="C101" s="46"/>
      <c r="D101" s="14" t="s">
        <v>260</v>
      </c>
      <c r="E101" s="14">
        <v>10</v>
      </c>
      <c r="F101" s="58">
        <f>IF(C101="NA",0,IF(D101="VD",IF($C$3="Renouvellement",E101*2,E101),E101))</f>
        <v>10</v>
      </c>
    </row>
    <row r="102" spans="1:10" ht="30.4" customHeight="1" x14ac:dyDescent="0.2">
      <c r="A102" s="163" t="s">
        <v>590</v>
      </c>
      <c r="B102" s="164"/>
      <c r="C102" s="164"/>
      <c r="D102" s="164"/>
      <c r="E102" s="164"/>
      <c r="F102" s="164"/>
    </row>
    <row r="103" spans="1:10" ht="30.4" customHeight="1" x14ac:dyDescent="0.2">
      <c r="A103" s="19" t="s">
        <v>67</v>
      </c>
      <c r="B103" s="131" t="s">
        <v>591</v>
      </c>
      <c r="C103" s="57"/>
      <c r="D103" s="14" t="s">
        <v>258</v>
      </c>
      <c r="E103" s="14">
        <v>30</v>
      </c>
      <c r="F103" s="58">
        <f t="shared" ref="F103:F104" si="15">IF(C103="NA",0,IF(D103="VD",IF($C$3="Renouvellement",E103*2,E103),E103))</f>
        <v>30</v>
      </c>
    </row>
    <row r="104" spans="1:10" ht="30.4" customHeight="1" x14ac:dyDescent="0.2">
      <c r="A104" s="19" t="s">
        <v>68</v>
      </c>
      <c r="B104" s="131" t="s">
        <v>592</v>
      </c>
      <c r="C104" s="57"/>
      <c r="D104" s="14" t="s">
        <v>258</v>
      </c>
      <c r="E104" s="14">
        <v>15</v>
      </c>
      <c r="F104" s="58">
        <f t="shared" si="15"/>
        <v>15</v>
      </c>
    </row>
    <row r="105" spans="1:10" ht="30.4" customHeight="1" x14ac:dyDescent="0.2">
      <c r="A105" s="147" t="s">
        <v>71</v>
      </c>
      <c r="B105" s="148"/>
      <c r="C105" s="156"/>
      <c r="D105" s="156"/>
      <c r="E105" s="156"/>
      <c r="F105" s="156"/>
    </row>
    <row r="106" spans="1:10" ht="30.4" customHeight="1" x14ac:dyDescent="0.2">
      <c r="A106" s="19" t="s">
        <v>69</v>
      </c>
      <c r="B106" s="15" t="s">
        <v>338</v>
      </c>
      <c r="C106" s="57"/>
      <c r="D106" s="14" t="s">
        <v>260</v>
      </c>
      <c r="E106" s="14">
        <v>5</v>
      </c>
      <c r="F106" s="58">
        <f t="shared" ref="F106:F111" si="16">IF(C106="NA",0,IF(D106="VD",IF($C$3="Renouvellement",E106*2,E106),E106))</f>
        <v>5</v>
      </c>
    </row>
    <row r="107" spans="1:10" ht="30.4" customHeight="1" x14ac:dyDescent="0.2">
      <c r="A107" s="19" t="s">
        <v>70</v>
      </c>
      <c r="B107" s="15" t="s">
        <v>339</v>
      </c>
      <c r="C107" s="57"/>
      <c r="D107" s="14" t="s">
        <v>260</v>
      </c>
      <c r="E107" s="14">
        <v>5</v>
      </c>
      <c r="F107" s="58">
        <f t="shared" si="16"/>
        <v>5</v>
      </c>
    </row>
    <row r="108" spans="1:10" ht="30.4" customHeight="1" x14ac:dyDescent="0.2">
      <c r="A108" s="19" t="s">
        <v>72</v>
      </c>
      <c r="B108" s="131" t="s">
        <v>340</v>
      </c>
      <c r="C108" s="57"/>
      <c r="D108" s="14" t="s">
        <v>258</v>
      </c>
      <c r="E108" s="14">
        <v>15</v>
      </c>
      <c r="F108" s="58">
        <f t="shared" si="16"/>
        <v>15</v>
      </c>
    </row>
    <row r="109" spans="1:10" ht="30.4" customHeight="1" x14ac:dyDescent="0.2">
      <c r="A109" s="19" t="s">
        <v>73</v>
      </c>
      <c r="B109" s="131" t="s">
        <v>341</v>
      </c>
      <c r="C109" s="57"/>
      <c r="D109" s="14" t="s">
        <v>260</v>
      </c>
      <c r="E109" s="14">
        <v>5</v>
      </c>
      <c r="F109" s="58">
        <f t="shared" si="16"/>
        <v>5</v>
      </c>
    </row>
    <row r="110" spans="1:10" ht="30.4" customHeight="1" x14ac:dyDescent="0.2">
      <c r="A110" s="19" t="s">
        <v>342</v>
      </c>
      <c r="B110" s="131" t="s">
        <v>546</v>
      </c>
      <c r="C110" s="57"/>
      <c r="D110" s="14" t="s">
        <v>260</v>
      </c>
      <c r="E110" s="14">
        <v>10</v>
      </c>
      <c r="F110" s="58">
        <f t="shared" si="16"/>
        <v>10</v>
      </c>
    </row>
    <row r="111" spans="1:10" ht="30.4" customHeight="1" x14ac:dyDescent="0.2">
      <c r="A111" s="19" t="s">
        <v>74</v>
      </c>
      <c r="B111" s="131" t="s">
        <v>547</v>
      </c>
      <c r="C111" s="57"/>
      <c r="D111" s="14" t="s">
        <v>260</v>
      </c>
      <c r="E111" s="14">
        <v>10</v>
      </c>
      <c r="F111" s="58">
        <f t="shared" si="16"/>
        <v>10</v>
      </c>
    </row>
    <row r="112" spans="1:10" ht="30.4" customHeight="1" x14ac:dyDescent="0.2">
      <c r="A112" s="74" t="s">
        <v>75</v>
      </c>
      <c r="B112" s="155" t="s">
        <v>343</v>
      </c>
      <c r="C112" s="156"/>
      <c r="D112" s="156"/>
      <c r="E112" s="156"/>
      <c r="F112" s="156"/>
    </row>
    <row r="113" spans="1:6" ht="30.4" customHeight="1" x14ac:dyDescent="0.2">
      <c r="A113" s="147" t="s">
        <v>344</v>
      </c>
      <c r="B113" s="148"/>
      <c r="C113" s="156"/>
      <c r="D113" s="156"/>
      <c r="E113" s="156"/>
      <c r="F113" s="156"/>
    </row>
    <row r="114" spans="1:6" ht="30.4" customHeight="1" x14ac:dyDescent="0.2">
      <c r="A114" s="30" t="s">
        <v>76</v>
      </c>
      <c r="B114" s="133" t="s">
        <v>548</v>
      </c>
      <c r="C114" s="57"/>
      <c r="D114" s="14" t="s">
        <v>260</v>
      </c>
      <c r="E114" s="14">
        <v>10</v>
      </c>
      <c r="F114" s="58">
        <f t="shared" ref="F114:F116" si="17">IF(C114="NA",0,IF(D114="VD",IF($C$3="Renouvellement",E114*2,E114),E114))</f>
        <v>10</v>
      </c>
    </row>
    <row r="115" spans="1:6" ht="30.4" customHeight="1" x14ac:dyDescent="0.2">
      <c r="A115" s="30" t="s">
        <v>77</v>
      </c>
      <c r="B115" s="133" t="s">
        <v>549</v>
      </c>
      <c r="C115" s="57"/>
      <c r="D115" s="14" t="s">
        <v>260</v>
      </c>
      <c r="E115" s="14">
        <v>10</v>
      </c>
      <c r="F115" s="58">
        <f t="shared" si="17"/>
        <v>10</v>
      </c>
    </row>
    <row r="116" spans="1:6" ht="30.4" customHeight="1" x14ac:dyDescent="0.2">
      <c r="A116" s="30" t="s">
        <v>78</v>
      </c>
      <c r="B116" s="133" t="s">
        <v>550</v>
      </c>
      <c r="C116" s="57"/>
      <c r="D116" s="14" t="s">
        <v>260</v>
      </c>
      <c r="E116" s="14">
        <v>10</v>
      </c>
      <c r="F116" s="58">
        <f t="shared" si="17"/>
        <v>10</v>
      </c>
    </row>
    <row r="117" spans="1:6" ht="30.4" customHeight="1" x14ac:dyDescent="0.2">
      <c r="A117" s="163" t="s">
        <v>551</v>
      </c>
      <c r="B117" s="164"/>
      <c r="C117" s="165"/>
      <c r="D117" s="165"/>
      <c r="E117" s="165"/>
      <c r="F117" s="165"/>
    </row>
    <row r="118" spans="1:6" ht="30.4" customHeight="1" x14ac:dyDescent="0.2">
      <c r="A118" s="30" t="s">
        <v>79</v>
      </c>
      <c r="B118" s="16" t="s">
        <v>345</v>
      </c>
      <c r="C118" s="57"/>
      <c r="D118" s="14" t="s">
        <v>258</v>
      </c>
      <c r="E118" s="14">
        <v>30</v>
      </c>
      <c r="F118" s="58">
        <f t="shared" ref="F118:F123" si="18">IF(C118="NA",0,IF(D118="VD",IF($C$3="Renouvellement",E118*2,E118),E118))</f>
        <v>30</v>
      </c>
    </row>
    <row r="119" spans="1:6" ht="30.4" customHeight="1" x14ac:dyDescent="0.2">
      <c r="A119" s="30" t="s">
        <v>80</v>
      </c>
      <c r="B119" s="16" t="s">
        <v>346</v>
      </c>
      <c r="C119" s="57"/>
      <c r="D119" s="14" t="s">
        <v>258</v>
      </c>
      <c r="E119" s="14">
        <v>30</v>
      </c>
      <c r="F119" s="58">
        <f t="shared" si="18"/>
        <v>30</v>
      </c>
    </row>
    <row r="120" spans="1:6" ht="30.4" customHeight="1" x14ac:dyDescent="0.2">
      <c r="A120" s="30" t="s">
        <v>81</v>
      </c>
      <c r="B120" s="20" t="s">
        <v>347</v>
      </c>
      <c r="C120" s="57"/>
      <c r="D120" s="14" t="s">
        <v>260</v>
      </c>
      <c r="E120" s="14">
        <v>10</v>
      </c>
      <c r="F120" s="58">
        <f t="shared" si="18"/>
        <v>10</v>
      </c>
    </row>
    <row r="121" spans="1:6" ht="30.4" customHeight="1" x14ac:dyDescent="0.2">
      <c r="A121" s="30" t="s">
        <v>82</v>
      </c>
      <c r="B121" s="20" t="s">
        <v>348</v>
      </c>
      <c r="C121" s="57"/>
      <c r="D121" s="14" t="s">
        <v>262</v>
      </c>
      <c r="E121" s="14">
        <v>30</v>
      </c>
      <c r="F121" s="58">
        <f t="shared" si="18"/>
        <v>30</v>
      </c>
    </row>
    <row r="122" spans="1:6" ht="30.4" customHeight="1" x14ac:dyDescent="0.2">
      <c r="A122" s="30" t="s">
        <v>83</v>
      </c>
      <c r="B122" s="20" t="s">
        <v>349</v>
      </c>
      <c r="C122" s="57"/>
      <c r="D122" s="14" t="s">
        <v>258</v>
      </c>
      <c r="E122" s="14">
        <v>25</v>
      </c>
      <c r="F122" s="58">
        <f t="shared" si="18"/>
        <v>25</v>
      </c>
    </row>
    <row r="123" spans="1:6" ht="30.4" customHeight="1" x14ac:dyDescent="0.2">
      <c r="A123" s="30" t="s">
        <v>84</v>
      </c>
      <c r="B123" s="130" t="s">
        <v>552</v>
      </c>
      <c r="C123" s="57"/>
      <c r="D123" s="14" t="s">
        <v>260</v>
      </c>
      <c r="E123" s="14">
        <v>5</v>
      </c>
      <c r="F123" s="58">
        <f t="shared" si="18"/>
        <v>5</v>
      </c>
    </row>
    <row r="124" spans="1:6" ht="30.4" customHeight="1" x14ac:dyDescent="0.2">
      <c r="A124" s="74" t="s">
        <v>85</v>
      </c>
      <c r="B124" s="155" t="s">
        <v>350</v>
      </c>
      <c r="C124" s="156"/>
      <c r="D124" s="156"/>
      <c r="E124" s="156"/>
      <c r="F124" s="156"/>
    </row>
    <row r="125" spans="1:6" ht="30.4" customHeight="1" x14ac:dyDescent="0.2">
      <c r="A125" s="19" t="s">
        <v>86</v>
      </c>
      <c r="B125" s="15" t="s">
        <v>351</v>
      </c>
      <c r="C125" s="57"/>
      <c r="D125" s="14" t="s">
        <v>258</v>
      </c>
      <c r="E125" s="14">
        <v>50</v>
      </c>
      <c r="F125" s="58">
        <f t="shared" ref="F125:F133" si="19">IF(C125="NA",0,IF(D125="VD",IF($C$3="Renouvellement",E125*2,E125),E125))</f>
        <v>50</v>
      </c>
    </row>
    <row r="126" spans="1:6" ht="42" customHeight="1" x14ac:dyDescent="0.2">
      <c r="A126" s="19" t="s">
        <v>87</v>
      </c>
      <c r="B126" s="131" t="s">
        <v>553</v>
      </c>
      <c r="C126" s="57"/>
      <c r="D126" s="14" t="s">
        <v>258</v>
      </c>
      <c r="E126" s="14">
        <v>30</v>
      </c>
      <c r="F126" s="58">
        <f t="shared" si="19"/>
        <v>30</v>
      </c>
    </row>
    <row r="127" spans="1:6" ht="45" x14ac:dyDescent="0.2">
      <c r="A127" s="19" t="s">
        <v>88</v>
      </c>
      <c r="B127" s="131" t="s">
        <v>554</v>
      </c>
      <c r="C127" s="57"/>
      <c r="D127" s="14" t="s">
        <v>260</v>
      </c>
      <c r="E127" s="14">
        <v>10</v>
      </c>
      <c r="F127" s="58">
        <f t="shared" si="19"/>
        <v>10</v>
      </c>
    </row>
    <row r="128" spans="1:6" ht="30.4" customHeight="1" x14ac:dyDescent="0.2">
      <c r="A128" s="19" t="s">
        <v>89</v>
      </c>
      <c r="B128" s="131" t="s">
        <v>555</v>
      </c>
      <c r="C128" s="57"/>
      <c r="D128" s="14" t="s">
        <v>258</v>
      </c>
      <c r="E128" s="14">
        <v>20</v>
      </c>
      <c r="F128" s="58">
        <f t="shared" si="19"/>
        <v>20</v>
      </c>
    </row>
    <row r="129" spans="1:10" ht="30.4" customHeight="1" x14ac:dyDescent="0.2">
      <c r="A129" s="19" t="s">
        <v>90</v>
      </c>
      <c r="B129" s="131" t="s">
        <v>352</v>
      </c>
      <c r="C129" s="57"/>
      <c r="D129" s="14" t="s">
        <v>258</v>
      </c>
      <c r="E129" s="14">
        <v>25</v>
      </c>
      <c r="F129" s="58">
        <f t="shared" si="19"/>
        <v>25</v>
      </c>
    </row>
    <row r="130" spans="1:10" ht="30.4" customHeight="1" x14ac:dyDescent="0.2">
      <c r="A130" s="19" t="s">
        <v>91</v>
      </c>
      <c r="B130" s="131" t="s">
        <v>556</v>
      </c>
      <c r="C130" s="57"/>
      <c r="D130" s="14" t="s">
        <v>258</v>
      </c>
      <c r="E130" s="14">
        <v>20</v>
      </c>
      <c r="F130" s="58">
        <f t="shared" si="19"/>
        <v>20</v>
      </c>
    </row>
    <row r="131" spans="1:10" ht="30.4" customHeight="1" x14ac:dyDescent="0.2">
      <c r="A131" s="19" t="s">
        <v>92</v>
      </c>
      <c r="B131" s="131" t="s">
        <v>522</v>
      </c>
      <c r="C131" s="57"/>
      <c r="D131" s="14" t="s">
        <v>260</v>
      </c>
      <c r="E131" s="14">
        <v>10</v>
      </c>
      <c r="F131" s="58">
        <f t="shared" si="19"/>
        <v>10</v>
      </c>
    </row>
    <row r="132" spans="1:10" ht="30.4" customHeight="1" x14ac:dyDescent="0.2">
      <c r="A132" s="19" t="s">
        <v>93</v>
      </c>
      <c r="B132" s="131" t="s">
        <v>618</v>
      </c>
      <c r="C132" s="57"/>
      <c r="D132" s="14" t="s">
        <v>258</v>
      </c>
      <c r="E132" s="14">
        <v>25</v>
      </c>
      <c r="F132" s="58">
        <f t="shared" si="19"/>
        <v>25</v>
      </c>
    </row>
    <row r="133" spans="1:10" ht="30.4" customHeight="1" thickBot="1" x14ac:dyDescent="0.25">
      <c r="A133" s="19" t="s">
        <v>94</v>
      </c>
      <c r="B133" s="131" t="s">
        <v>557</v>
      </c>
      <c r="C133" s="57"/>
      <c r="D133" s="50" t="s">
        <v>258</v>
      </c>
      <c r="E133" s="50">
        <v>25</v>
      </c>
      <c r="F133" s="58">
        <f t="shared" si="19"/>
        <v>25</v>
      </c>
    </row>
    <row r="134" spans="1:10" ht="58.5" customHeight="1" thickTop="1" thickBot="1" x14ac:dyDescent="0.25">
      <c r="A134" s="61" t="s">
        <v>95</v>
      </c>
      <c r="B134" s="134" t="s">
        <v>606</v>
      </c>
      <c r="C134" s="66">
        <f>SUM(C135:C144)</f>
        <v>0</v>
      </c>
      <c r="D134" s="64"/>
      <c r="E134" s="119"/>
      <c r="F134" s="65">
        <f>SUM(F135:F144)</f>
        <v>170</v>
      </c>
    </row>
    <row r="135" spans="1:10" ht="30.4" customHeight="1" thickTop="1" x14ac:dyDescent="0.2">
      <c r="A135" s="40" t="s">
        <v>96</v>
      </c>
      <c r="B135" s="20" t="s">
        <v>353</v>
      </c>
      <c r="C135" s="57"/>
      <c r="D135" s="58" t="s">
        <v>262</v>
      </c>
      <c r="E135" s="58">
        <v>50</v>
      </c>
      <c r="F135" s="58">
        <f t="shared" ref="F135:F136" si="20">IF(C135="NA",0,IF(D135="VD",IF($C$3="Renouvellement",E135*2,E135),E135))</f>
        <v>50</v>
      </c>
    </row>
    <row r="136" spans="1:10" ht="30.4" customHeight="1" x14ac:dyDescent="0.2">
      <c r="A136" s="31" t="s">
        <v>97</v>
      </c>
      <c r="B136" s="17" t="s">
        <v>354</v>
      </c>
      <c r="C136" s="57"/>
      <c r="D136" s="14" t="s">
        <v>262</v>
      </c>
      <c r="E136" s="14">
        <v>30</v>
      </c>
      <c r="F136" s="58">
        <f t="shared" si="20"/>
        <v>30</v>
      </c>
      <c r="J136" s="49"/>
    </row>
    <row r="137" spans="1:10" ht="30.4" customHeight="1" x14ac:dyDescent="0.2">
      <c r="A137" s="163" t="s">
        <v>558</v>
      </c>
      <c r="B137" s="164"/>
      <c r="C137" s="165"/>
      <c r="D137" s="165"/>
      <c r="E137" s="165"/>
      <c r="F137" s="165"/>
    </row>
    <row r="138" spans="1:10" ht="30.4" customHeight="1" x14ac:dyDescent="0.2">
      <c r="A138" s="30" t="s">
        <v>98</v>
      </c>
      <c r="B138" s="18" t="s">
        <v>332</v>
      </c>
      <c r="C138" s="57"/>
      <c r="D138" s="14" t="s">
        <v>260</v>
      </c>
      <c r="E138" s="14">
        <v>10</v>
      </c>
      <c r="F138" s="58">
        <f t="shared" ref="F138:F140" si="21">IF(C138="NA",0,IF(D138="VD",IF($C$3="Renouvellement",E138*2,E138),E138))</f>
        <v>10</v>
      </c>
      <c r="G138" s="42"/>
      <c r="H138" s="42"/>
    </row>
    <row r="139" spans="1:10" ht="30.4" customHeight="1" x14ac:dyDescent="0.2">
      <c r="A139" s="30" t="s">
        <v>99</v>
      </c>
      <c r="B139" s="18" t="s">
        <v>334</v>
      </c>
      <c r="C139" s="57"/>
      <c r="D139" s="14" t="s">
        <v>260</v>
      </c>
      <c r="E139" s="14">
        <v>10</v>
      </c>
      <c r="F139" s="58">
        <f t="shared" si="21"/>
        <v>10</v>
      </c>
    </row>
    <row r="140" spans="1:10" ht="30.4" customHeight="1" x14ac:dyDescent="0.2">
      <c r="A140" s="30" t="s">
        <v>100</v>
      </c>
      <c r="B140" s="15" t="s">
        <v>336</v>
      </c>
      <c r="C140" s="57"/>
      <c r="D140" s="14" t="s">
        <v>260</v>
      </c>
      <c r="E140" s="14">
        <v>10</v>
      </c>
      <c r="F140" s="58">
        <f t="shared" si="21"/>
        <v>10</v>
      </c>
    </row>
    <row r="141" spans="1:10" ht="30.4" customHeight="1" x14ac:dyDescent="0.2">
      <c r="A141" s="147" t="s">
        <v>355</v>
      </c>
      <c r="B141" s="148"/>
      <c r="C141" s="156"/>
      <c r="D141" s="156"/>
      <c r="E141" s="156"/>
      <c r="F141" s="156"/>
    </row>
    <row r="142" spans="1:10" ht="30.4" customHeight="1" x14ac:dyDescent="0.2">
      <c r="A142" s="30" t="s">
        <v>356</v>
      </c>
      <c r="B142" s="130" t="s">
        <v>559</v>
      </c>
      <c r="C142" s="57"/>
      <c r="D142" s="14" t="s">
        <v>258</v>
      </c>
      <c r="E142" s="14">
        <v>20</v>
      </c>
      <c r="F142" s="58">
        <f t="shared" ref="F142:F144" si="22">IF(C142="NA",0,IF(D142="VD",IF($C$3="Renouvellement",E142*2,E142),E142))</f>
        <v>20</v>
      </c>
    </row>
    <row r="143" spans="1:10" ht="30.4" customHeight="1" x14ac:dyDescent="0.2">
      <c r="A143" s="30" t="s">
        <v>357</v>
      </c>
      <c r="B143" s="130" t="s">
        <v>560</v>
      </c>
      <c r="C143" s="57"/>
      <c r="D143" s="14" t="s">
        <v>258</v>
      </c>
      <c r="E143" s="14">
        <v>20</v>
      </c>
      <c r="F143" s="58">
        <f t="shared" si="22"/>
        <v>20</v>
      </c>
    </row>
    <row r="144" spans="1:10" ht="30.4" customHeight="1" thickBot="1" x14ac:dyDescent="0.25">
      <c r="A144" s="19" t="s">
        <v>358</v>
      </c>
      <c r="B144" s="131" t="s">
        <v>561</v>
      </c>
      <c r="C144" s="57"/>
      <c r="D144" s="50" t="s">
        <v>258</v>
      </c>
      <c r="E144" s="50">
        <v>20</v>
      </c>
      <c r="F144" s="58">
        <f t="shared" si="22"/>
        <v>20</v>
      </c>
    </row>
    <row r="145" spans="1:10" s="22" customFormat="1" ht="49.5" customHeight="1" thickTop="1" thickBot="1" x14ac:dyDescent="0.25">
      <c r="A145" s="114">
        <v>3</v>
      </c>
      <c r="B145" s="115" t="s">
        <v>360</v>
      </c>
      <c r="C145" s="111">
        <f>C146+C163+C196+C225</f>
        <v>0</v>
      </c>
      <c r="D145" s="141"/>
      <c r="E145" s="112"/>
      <c r="F145" s="144">
        <f>F146+F163+F196+F225</f>
        <v>1300</v>
      </c>
      <c r="G145" s="3"/>
      <c r="H145" s="3"/>
      <c r="I145" s="42"/>
      <c r="J145" s="43"/>
    </row>
    <row r="146" spans="1:10" ht="56.25" customHeight="1" thickTop="1" thickBot="1" x14ac:dyDescent="0.25">
      <c r="A146" s="61" t="s">
        <v>101</v>
      </c>
      <c r="B146" s="134" t="s">
        <v>562</v>
      </c>
      <c r="C146" s="66">
        <f>SUM(C147:C162)</f>
        <v>0</v>
      </c>
      <c r="D146" s="64"/>
      <c r="E146" s="119"/>
      <c r="F146" s="68">
        <f>SUM(F147:F162)</f>
        <v>455</v>
      </c>
    </row>
    <row r="147" spans="1:10" ht="30.4" customHeight="1" thickTop="1" x14ac:dyDescent="0.2">
      <c r="A147" s="59" t="s">
        <v>102</v>
      </c>
      <c r="B147" s="26" t="s">
        <v>433</v>
      </c>
      <c r="C147" s="57"/>
      <c r="D147" s="58" t="s">
        <v>260</v>
      </c>
      <c r="E147" s="58">
        <v>10</v>
      </c>
      <c r="F147" s="58">
        <f t="shared" ref="F147:F149" si="23">IF(C147="NA",0,IF(D147="VD",IF($C$3="Renouvellement",E147*2,E147),E147))</f>
        <v>10</v>
      </c>
    </row>
    <row r="148" spans="1:10" ht="30.4" customHeight="1" x14ac:dyDescent="0.2">
      <c r="A148" s="33" t="s">
        <v>103</v>
      </c>
      <c r="B148" s="23" t="s">
        <v>434</v>
      </c>
      <c r="C148" s="57"/>
      <c r="D148" s="14" t="s">
        <v>260</v>
      </c>
      <c r="E148" s="14">
        <v>10</v>
      </c>
      <c r="F148" s="58">
        <f t="shared" si="23"/>
        <v>10</v>
      </c>
    </row>
    <row r="149" spans="1:10" ht="30.4" customHeight="1" x14ac:dyDescent="0.2">
      <c r="A149" s="33" t="s">
        <v>104</v>
      </c>
      <c r="B149" s="23" t="s">
        <v>435</v>
      </c>
      <c r="C149" s="57"/>
      <c r="D149" s="14" t="s">
        <v>260</v>
      </c>
      <c r="E149" s="14">
        <v>10</v>
      </c>
      <c r="F149" s="58">
        <f t="shared" si="23"/>
        <v>10</v>
      </c>
    </row>
    <row r="150" spans="1:10" ht="30.4" customHeight="1" x14ac:dyDescent="0.2">
      <c r="A150" s="147" t="s">
        <v>361</v>
      </c>
      <c r="B150" s="148"/>
      <c r="C150" s="156"/>
      <c r="D150" s="156"/>
      <c r="E150" s="156"/>
      <c r="F150" s="156"/>
    </row>
    <row r="151" spans="1:10" ht="30.4" customHeight="1" x14ac:dyDescent="0.2">
      <c r="A151" s="34" t="s">
        <v>105</v>
      </c>
      <c r="B151" s="18" t="s">
        <v>332</v>
      </c>
      <c r="C151" s="57"/>
      <c r="D151" s="14" t="s">
        <v>260</v>
      </c>
      <c r="E151" s="14">
        <v>10</v>
      </c>
      <c r="F151" s="58">
        <f t="shared" ref="F151:F162" si="24">IF(C151="NA",0,IF(D151="VD",IF($C$3="Renouvellement",E151*2,E151),E151))</f>
        <v>10</v>
      </c>
    </row>
    <row r="152" spans="1:10" ht="30.4" customHeight="1" x14ac:dyDescent="0.2">
      <c r="A152" s="33" t="s">
        <v>106</v>
      </c>
      <c r="B152" s="18" t="s">
        <v>334</v>
      </c>
      <c r="C152" s="57"/>
      <c r="D152" s="14" t="s">
        <v>260</v>
      </c>
      <c r="E152" s="14">
        <v>10</v>
      </c>
      <c r="F152" s="58">
        <f t="shared" si="24"/>
        <v>10</v>
      </c>
    </row>
    <row r="153" spans="1:10" ht="30.4" customHeight="1" x14ac:dyDescent="0.2">
      <c r="A153" s="33" t="s">
        <v>107</v>
      </c>
      <c r="B153" s="15" t="s">
        <v>336</v>
      </c>
      <c r="C153" s="57"/>
      <c r="D153" s="14" t="s">
        <v>260</v>
      </c>
      <c r="E153" s="14">
        <v>10</v>
      </c>
      <c r="F153" s="58">
        <f t="shared" si="24"/>
        <v>10</v>
      </c>
    </row>
    <row r="154" spans="1:10" ht="30.4" customHeight="1" x14ac:dyDescent="0.2">
      <c r="A154" s="33" t="s">
        <v>108</v>
      </c>
      <c r="B154" s="23" t="s">
        <v>362</v>
      </c>
      <c r="C154" s="57"/>
      <c r="D154" s="14" t="s">
        <v>258</v>
      </c>
      <c r="E154" s="14">
        <v>50</v>
      </c>
      <c r="F154" s="58">
        <f t="shared" si="24"/>
        <v>50</v>
      </c>
    </row>
    <row r="155" spans="1:10" ht="30.4" customHeight="1" x14ac:dyDescent="0.2">
      <c r="A155" s="33" t="s">
        <v>109</v>
      </c>
      <c r="B155" s="24" t="s">
        <v>363</v>
      </c>
      <c r="C155" s="57"/>
      <c r="D155" s="14" t="s">
        <v>258</v>
      </c>
      <c r="E155" s="14">
        <v>50</v>
      </c>
      <c r="F155" s="58">
        <f t="shared" si="24"/>
        <v>50</v>
      </c>
    </row>
    <row r="156" spans="1:10" ht="30.4" customHeight="1" x14ac:dyDescent="0.2">
      <c r="A156" s="33" t="s">
        <v>364</v>
      </c>
      <c r="B156" s="24" t="s">
        <v>523</v>
      </c>
      <c r="C156" s="57"/>
      <c r="D156" s="14" t="s">
        <v>260</v>
      </c>
      <c r="E156" s="14">
        <v>10</v>
      </c>
      <c r="F156" s="58">
        <f t="shared" si="24"/>
        <v>10</v>
      </c>
    </row>
    <row r="157" spans="1:10" ht="30.4" customHeight="1" x14ac:dyDescent="0.2">
      <c r="A157" s="33" t="s">
        <v>365</v>
      </c>
      <c r="B157" s="24" t="s">
        <v>366</v>
      </c>
      <c r="C157" s="57"/>
      <c r="D157" s="14" t="s">
        <v>258</v>
      </c>
      <c r="E157" s="14">
        <v>40</v>
      </c>
      <c r="F157" s="58">
        <f t="shared" si="24"/>
        <v>40</v>
      </c>
    </row>
    <row r="158" spans="1:10" ht="30.4" customHeight="1" x14ac:dyDescent="0.2">
      <c r="A158" s="33" t="s">
        <v>367</v>
      </c>
      <c r="B158" s="24" t="s">
        <v>368</v>
      </c>
      <c r="C158" s="57"/>
      <c r="D158" s="14" t="s">
        <v>258</v>
      </c>
      <c r="E158" s="14">
        <v>40</v>
      </c>
      <c r="F158" s="58">
        <f t="shared" si="24"/>
        <v>40</v>
      </c>
    </row>
    <row r="159" spans="1:10" ht="30.4" customHeight="1" x14ac:dyDescent="0.2">
      <c r="A159" s="33" t="s">
        <v>369</v>
      </c>
      <c r="B159" s="24" t="s">
        <v>370</v>
      </c>
      <c r="C159" s="57"/>
      <c r="D159" s="14" t="s">
        <v>258</v>
      </c>
      <c r="E159" s="14">
        <v>50</v>
      </c>
      <c r="F159" s="58">
        <f t="shared" si="24"/>
        <v>50</v>
      </c>
    </row>
    <row r="160" spans="1:10" ht="30.4" customHeight="1" x14ac:dyDescent="0.2">
      <c r="A160" s="33" t="s">
        <v>371</v>
      </c>
      <c r="B160" s="24" t="s">
        <v>372</v>
      </c>
      <c r="C160" s="57"/>
      <c r="D160" s="14" t="s">
        <v>258</v>
      </c>
      <c r="E160" s="14">
        <v>80</v>
      </c>
      <c r="F160" s="58">
        <f t="shared" si="24"/>
        <v>80</v>
      </c>
    </row>
    <row r="161" spans="1:6" ht="30.4" customHeight="1" x14ac:dyDescent="0.2">
      <c r="A161" s="33" t="s">
        <v>373</v>
      </c>
      <c r="B161" s="24" t="s">
        <v>374</v>
      </c>
      <c r="C161" s="57"/>
      <c r="D161" s="14" t="s">
        <v>258</v>
      </c>
      <c r="E161" s="14">
        <v>50</v>
      </c>
      <c r="F161" s="58">
        <f t="shared" si="24"/>
        <v>50</v>
      </c>
    </row>
    <row r="162" spans="1:6" ht="30.4" customHeight="1" thickBot="1" x14ac:dyDescent="0.25">
      <c r="A162" s="34" t="s">
        <v>375</v>
      </c>
      <c r="B162" s="24" t="s">
        <v>376</v>
      </c>
      <c r="C162" s="57"/>
      <c r="D162" s="50" t="s">
        <v>262</v>
      </c>
      <c r="E162" s="50">
        <v>25</v>
      </c>
      <c r="F162" s="58">
        <f t="shared" si="24"/>
        <v>25</v>
      </c>
    </row>
    <row r="163" spans="1:6" ht="30.4" customHeight="1" thickTop="1" thickBot="1" x14ac:dyDescent="0.25">
      <c r="A163" s="61" t="s">
        <v>110</v>
      </c>
      <c r="B163" s="62" t="s">
        <v>607</v>
      </c>
      <c r="C163" s="66">
        <f>SUM(C164:C195)</f>
        <v>0</v>
      </c>
      <c r="D163" s="64"/>
      <c r="E163" s="119"/>
      <c r="F163" s="68">
        <f>SUM(F164:F195)</f>
        <v>305</v>
      </c>
    </row>
    <row r="164" spans="1:6" ht="30.4" customHeight="1" thickTop="1" x14ac:dyDescent="0.2">
      <c r="A164" s="161" t="s">
        <v>524</v>
      </c>
      <c r="B164" s="162"/>
      <c r="C164" s="166"/>
      <c r="D164" s="166"/>
      <c r="E164" s="166"/>
      <c r="F164" s="166"/>
    </row>
    <row r="165" spans="1:6" ht="30.4" customHeight="1" x14ac:dyDescent="0.2">
      <c r="A165" s="35" t="s">
        <v>111</v>
      </c>
      <c r="B165" s="25" t="s">
        <v>377</v>
      </c>
      <c r="C165" s="57"/>
      <c r="D165" s="14" t="s">
        <v>260</v>
      </c>
      <c r="E165" s="14">
        <v>10</v>
      </c>
      <c r="F165" s="58">
        <f t="shared" ref="F165:F168" si="25">IF(C165="NA",0,IF(D165="VD",IF($C$3="Renouvellement",E165*2,E165),E165))</f>
        <v>10</v>
      </c>
    </row>
    <row r="166" spans="1:6" ht="30.4" customHeight="1" x14ac:dyDescent="0.2">
      <c r="A166" s="34" t="s">
        <v>112</v>
      </c>
      <c r="B166" s="24" t="s">
        <v>378</v>
      </c>
      <c r="C166" s="57"/>
      <c r="D166" s="14" t="s">
        <v>260</v>
      </c>
      <c r="E166" s="14">
        <v>10</v>
      </c>
      <c r="F166" s="58">
        <f t="shared" si="25"/>
        <v>10</v>
      </c>
    </row>
    <row r="167" spans="1:6" ht="30.4" customHeight="1" x14ac:dyDescent="0.2">
      <c r="A167" s="34" t="s">
        <v>113</v>
      </c>
      <c r="B167" s="24" t="s">
        <v>379</v>
      </c>
      <c r="C167" s="57"/>
      <c r="D167" s="14" t="s">
        <v>260</v>
      </c>
      <c r="E167" s="14">
        <v>10</v>
      </c>
      <c r="F167" s="58">
        <f t="shared" si="25"/>
        <v>10</v>
      </c>
    </row>
    <row r="168" spans="1:6" ht="30.4" customHeight="1" x14ac:dyDescent="0.2">
      <c r="A168" s="34" t="s">
        <v>114</v>
      </c>
      <c r="B168" s="24" t="s">
        <v>380</v>
      </c>
      <c r="C168" s="57"/>
      <c r="D168" s="14" t="s">
        <v>260</v>
      </c>
      <c r="E168" s="14">
        <v>10</v>
      </c>
      <c r="F168" s="58">
        <f t="shared" si="25"/>
        <v>10</v>
      </c>
    </row>
    <row r="169" spans="1:6" ht="30.4" customHeight="1" x14ac:dyDescent="0.2">
      <c r="A169" s="147" t="s">
        <v>525</v>
      </c>
      <c r="B169" s="148"/>
      <c r="C169" s="156"/>
      <c r="D169" s="156"/>
      <c r="E169" s="156"/>
      <c r="F169" s="156"/>
    </row>
    <row r="170" spans="1:6" ht="30.4" customHeight="1" x14ac:dyDescent="0.2">
      <c r="A170" s="34" t="s">
        <v>115</v>
      </c>
      <c r="B170" s="18" t="s">
        <v>332</v>
      </c>
      <c r="C170" s="57"/>
      <c r="D170" s="14" t="s">
        <v>260</v>
      </c>
      <c r="E170" s="14">
        <v>10</v>
      </c>
      <c r="F170" s="58">
        <f t="shared" ref="F170:F172" si="26">IF(C170="NA",0,IF(D170="VD",IF($C$3="Renouvellement",E170*2,E170),E170))</f>
        <v>10</v>
      </c>
    </row>
    <row r="171" spans="1:6" ht="30.4" customHeight="1" x14ac:dyDescent="0.2">
      <c r="A171" s="34" t="s">
        <v>116</v>
      </c>
      <c r="B171" s="18" t="s">
        <v>334</v>
      </c>
      <c r="C171" s="57"/>
      <c r="D171" s="14" t="s">
        <v>260</v>
      </c>
      <c r="E171" s="14">
        <v>10</v>
      </c>
      <c r="F171" s="58">
        <f t="shared" si="26"/>
        <v>10</v>
      </c>
    </row>
    <row r="172" spans="1:6" ht="30.4" customHeight="1" x14ac:dyDescent="0.2">
      <c r="A172" s="34" t="s">
        <v>117</v>
      </c>
      <c r="B172" s="15" t="s">
        <v>336</v>
      </c>
      <c r="C172" s="57"/>
      <c r="D172" s="14" t="s">
        <v>260</v>
      </c>
      <c r="E172" s="14">
        <v>10</v>
      </c>
      <c r="F172" s="58">
        <f t="shared" si="26"/>
        <v>10</v>
      </c>
    </row>
    <row r="173" spans="1:6" ht="30.4" customHeight="1" x14ac:dyDescent="0.2">
      <c r="A173" s="147" t="s">
        <v>381</v>
      </c>
      <c r="B173" s="148"/>
      <c r="C173" s="156"/>
      <c r="D173" s="156"/>
      <c r="E173" s="156"/>
      <c r="F173" s="156"/>
    </row>
    <row r="174" spans="1:6" ht="30.4" customHeight="1" x14ac:dyDescent="0.2">
      <c r="A174" s="34" t="s">
        <v>118</v>
      </c>
      <c r="B174" s="24" t="s">
        <v>382</v>
      </c>
      <c r="C174" s="57"/>
      <c r="D174" s="14" t="s">
        <v>260</v>
      </c>
      <c r="E174" s="14">
        <v>5</v>
      </c>
      <c r="F174" s="58">
        <f t="shared" ref="F174:F178" si="27">IF(C174="NA",0,IF(D174="VD",IF($C$3="Renouvellement",E174*2,E174),E174))</f>
        <v>5</v>
      </c>
    </row>
    <row r="175" spans="1:6" ht="30.4" customHeight="1" x14ac:dyDescent="0.2">
      <c r="A175" s="34" t="s">
        <v>119</v>
      </c>
      <c r="B175" s="135" t="s">
        <v>563</v>
      </c>
      <c r="C175" s="57"/>
      <c r="D175" s="14" t="s">
        <v>260</v>
      </c>
      <c r="E175" s="14">
        <v>5</v>
      </c>
      <c r="F175" s="58">
        <f t="shared" si="27"/>
        <v>5</v>
      </c>
    </row>
    <row r="176" spans="1:6" ht="30.4" customHeight="1" x14ac:dyDescent="0.2">
      <c r="A176" s="34" t="s">
        <v>120</v>
      </c>
      <c r="B176" s="135" t="s">
        <v>526</v>
      </c>
      <c r="C176" s="57"/>
      <c r="D176" s="14" t="s">
        <v>260</v>
      </c>
      <c r="E176" s="14">
        <v>10</v>
      </c>
      <c r="F176" s="58">
        <f t="shared" si="27"/>
        <v>10</v>
      </c>
    </row>
    <row r="177" spans="1:6" ht="30.4" customHeight="1" x14ac:dyDescent="0.2">
      <c r="A177" s="34" t="s">
        <v>121</v>
      </c>
      <c r="B177" s="23" t="s">
        <v>383</v>
      </c>
      <c r="C177" s="57"/>
      <c r="D177" s="14" t="s">
        <v>260</v>
      </c>
      <c r="E177" s="14">
        <v>5</v>
      </c>
      <c r="F177" s="58">
        <f t="shared" si="27"/>
        <v>5</v>
      </c>
    </row>
    <row r="178" spans="1:6" ht="30.4" customHeight="1" x14ac:dyDescent="0.2">
      <c r="A178" s="34" t="s">
        <v>122</v>
      </c>
      <c r="B178" s="23" t="s">
        <v>384</v>
      </c>
      <c r="C178" s="57"/>
      <c r="D178" s="14" t="s">
        <v>260</v>
      </c>
      <c r="E178" s="14">
        <v>5</v>
      </c>
      <c r="F178" s="58">
        <f t="shared" si="27"/>
        <v>5</v>
      </c>
    </row>
    <row r="179" spans="1:6" ht="30.4" customHeight="1" x14ac:dyDescent="0.2">
      <c r="A179" s="147" t="s">
        <v>385</v>
      </c>
      <c r="B179" s="148"/>
      <c r="C179" s="156"/>
      <c r="D179" s="156"/>
      <c r="E179" s="156"/>
      <c r="F179" s="156"/>
    </row>
    <row r="180" spans="1:6" ht="30.4" customHeight="1" x14ac:dyDescent="0.2">
      <c r="A180" s="34" t="s">
        <v>123</v>
      </c>
      <c r="B180" s="23" t="s">
        <v>386</v>
      </c>
      <c r="C180" s="57"/>
      <c r="D180" s="14" t="s">
        <v>260</v>
      </c>
      <c r="E180" s="14">
        <v>5</v>
      </c>
      <c r="F180" s="58">
        <f t="shared" ref="F180:F185" si="28">IF(C180="NA",0,IF(D180="VD",IF($C$3="Renouvellement",E180*2,E180),E180))</f>
        <v>5</v>
      </c>
    </row>
    <row r="181" spans="1:6" ht="30.4" customHeight="1" x14ac:dyDescent="0.2">
      <c r="A181" s="34" t="s">
        <v>124</v>
      </c>
      <c r="B181" s="23" t="s">
        <v>387</v>
      </c>
      <c r="C181" s="57"/>
      <c r="D181" s="14" t="s">
        <v>260</v>
      </c>
      <c r="E181" s="14">
        <v>5</v>
      </c>
      <c r="F181" s="58">
        <f t="shared" si="28"/>
        <v>5</v>
      </c>
    </row>
    <row r="182" spans="1:6" ht="30.4" customHeight="1" x14ac:dyDescent="0.2">
      <c r="A182" s="34" t="s">
        <v>125</v>
      </c>
      <c r="B182" s="136" t="s">
        <v>564</v>
      </c>
      <c r="C182" s="57"/>
      <c r="D182" s="14" t="s">
        <v>260</v>
      </c>
      <c r="E182" s="14">
        <v>5</v>
      </c>
      <c r="F182" s="58">
        <f t="shared" si="28"/>
        <v>5</v>
      </c>
    </row>
    <row r="183" spans="1:6" ht="30.4" customHeight="1" x14ac:dyDescent="0.2">
      <c r="A183" s="34" t="s">
        <v>126</v>
      </c>
      <c r="B183" s="23" t="s">
        <v>388</v>
      </c>
      <c r="C183" s="57"/>
      <c r="D183" s="14" t="s">
        <v>260</v>
      </c>
      <c r="E183" s="14">
        <v>5</v>
      </c>
      <c r="F183" s="58">
        <f t="shared" si="28"/>
        <v>5</v>
      </c>
    </row>
    <row r="184" spans="1:6" ht="30.4" customHeight="1" x14ac:dyDescent="0.2">
      <c r="A184" s="34" t="s">
        <v>127</v>
      </c>
      <c r="B184" s="137" t="s">
        <v>565</v>
      </c>
      <c r="C184" s="57"/>
      <c r="D184" s="14" t="s">
        <v>260</v>
      </c>
      <c r="E184" s="14">
        <v>5</v>
      </c>
      <c r="F184" s="58">
        <f t="shared" si="28"/>
        <v>5</v>
      </c>
    </row>
    <row r="185" spans="1:6" ht="30.4" customHeight="1" x14ac:dyDescent="0.2">
      <c r="A185" s="34" t="s">
        <v>128</v>
      </c>
      <c r="B185" s="23" t="s">
        <v>389</v>
      </c>
      <c r="C185" s="57"/>
      <c r="D185" s="14" t="s">
        <v>258</v>
      </c>
      <c r="E185" s="14">
        <v>25</v>
      </c>
      <c r="F185" s="58">
        <f t="shared" si="28"/>
        <v>25</v>
      </c>
    </row>
    <row r="186" spans="1:6" ht="30.4" customHeight="1" x14ac:dyDescent="0.2">
      <c r="A186" s="147" t="s">
        <v>390</v>
      </c>
      <c r="B186" s="148"/>
      <c r="C186" s="156"/>
      <c r="D186" s="156"/>
      <c r="E186" s="156"/>
      <c r="F186" s="156"/>
    </row>
    <row r="187" spans="1:6" ht="30.4" customHeight="1" x14ac:dyDescent="0.2">
      <c r="A187" s="34" t="s">
        <v>129</v>
      </c>
      <c r="B187" s="23" t="s">
        <v>391</v>
      </c>
      <c r="C187" s="57"/>
      <c r="D187" s="14" t="s">
        <v>260</v>
      </c>
      <c r="E187" s="14">
        <v>5</v>
      </c>
      <c r="F187" s="58">
        <f t="shared" ref="F187:F190" si="29">IF(C187="NA",0,IF(D187="VD",IF($C$3="Renouvellement",E187*2,E187),E187))</f>
        <v>5</v>
      </c>
    </row>
    <row r="188" spans="1:6" ht="30.4" customHeight="1" x14ac:dyDescent="0.2">
      <c r="A188" s="34" t="s">
        <v>392</v>
      </c>
      <c r="B188" s="24" t="s">
        <v>527</v>
      </c>
      <c r="C188" s="57"/>
      <c r="D188" s="14" t="s">
        <v>260</v>
      </c>
      <c r="E188" s="14">
        <v>5</v>
      </c>
      <c r="F188" s="58">
        <f t="shared" si="29"/>
        <v>5</v>
      </c>
    </row>
    <row r="189" spans="1:6" ht="75" x14ac:dyDescent="0.2">
      <c r="A189" s="34" t="s">
        <v>393</v>
      </c>
      <c r="B189" s="135" t="s">
        <v>567</v>
      </c>
      <c r="C189" s="57"/>
      <c r="D189" s="14" t="s">
        <v>260</v>
      </c>
      <c r="E189" s="14">
        <v>10</v>
      </c>
      <c r="F189" s="58">
        <f t="shared" si="29"/>
        <v>10</v>
      </c>
    </row>
    <row r="190" spans="1:6" ht="30.4" customHeight="1" x14ac:dyDescent="0.2">
      <c r="A190" s="34" t="s">
        <v>394</v>
      </c>
      <c r="B190" s="135" t="s">
        <v>566</v>
      </c>
      <c r="C190" s="57"/>
      <c r="D190" s="14" t="s">
        <v>258</v>
      </c>
      <c r="E190" s="14">
        <v>50</v>
      </c>
      <c r="F190" s="58">
        <f t="shared" si="29"/>
        <v>50</v>
      </c>
    </row>
    <row r="191" spans="1:6" ht="30.4" customHeight="1" x14ac:dyDescent="0.2">
      <c r="A191" s="147" t="s">
        <v>528</v>
      </c>
      <c r="B191" s="148"/>
      <c r="C191" s="156"/>
      <c r="D191" s="156"/>
      <c r="E191" s="156"/>
      <c r="F191" s="156"/>
    </row>
    <row r="192" spans="1:6" ht="30.4" customHeight="1" x14ac:dyDescent="0.2">
      <c r="A192" s="34" t="s">
        <v>395</v>
      </c>
      <c r="B192" s="135" t="s">
        <v>568</v>
      </c>
      <c r="C192" s="57"/>
      <c r="D192" s="14" t="s">
        <v>258</v>
      </c>
      <c r="E192" s="14">
        <v>50</v>
      </c>
      <c r="F192" s="58">
        <f t="shared" ref="F192:F195" si="30">IF(C192="NA",0,IF(D192="VD",IF($C$3="Renouvellement",E192*2,E192),E192))</f>
        <v>50</v>
      </c>
    </row>
    <row r="193" spans="1:6" s="127" customFormat="1" ht="30.4" customHeight="1" x14ac:dyDescent="0.2">
      <c r="A193" s="163" t="s">
        <v>529</v>
      </c>
      <c r="B193" s="164"/>
      <c r="C193" s="165"/>
      <c r="D193" s="165"/>
      <c r="E193" s="165"/>
      <c r="F193" s="165"/>
    </row>
    <row r="194" spans="1:6" ht="30.4" customHeight="1" x14ac:dyDescent="0.2">
      <c r="A194" s="34" t="s">
        <v>396</v>
      </c>
      <c r="B194" s="135" t="s">
        <v>569</v>
      </c>
      <c r="C194" s="57"/>
      <c r="D194" s="14" t="s">
        <v>260</v>
      </c>
      <c r="E194" s="14">
        <v>10</v>
      </c>
      <c r="F194" s="58">
        <f t="shared" si="30"/>
        <v>10</v>
      </c>
    </row>
    <row r="195" spans="1:6" ht="46.5" customHeight="1" thickBot="1" x14ac:dyDescent="0.25">
      <c r="A195" s="34" t="s">
        <v>397</v>
      </c>
      <c r="B195" s="135" t="s">
        <v>570</v>
      </c>
      <c r="C195" s="57"/>
      <c r="D195" s="50" t="s">
        <v>258</v>
      </c>
      <c r="E195" s="50">
        <v>25</v>
      </c>
      <c r="F195" s="58">
        <f t="shared" si="30"/>
        <v>25</v>
      </c>
    </row>
    <row r="196" spans="1:6" ht="30.4" customHeight="1" thickTop="1" thickBot="1" x14ac:dyDescent="0.25">
      <c r="A196" s="61" t="s">
        <v>130</v>
      </c>
      <c r="B196" s="134" t="s">
        <v>530</v>
      </c>
      <c r="C196" s="66">
        <f>SUM(C197:C224)</f>
        <v>0</v>
      </c>
      <c r="D196" s="64"/>
      <c r="E196" s="119"/>
      <c r="F196" s="68">
        <f>SUM(F197:F224)</f>
        <v>390</v>
      </c>
    </row>
    <row r="197" spans="1:6" ht="30.4" customHeight="1" thickTop="1" x14ac:dyDescent="0.2">
      <c r="A197" s="35" t="s">
        <v>131</v>
      </c>
      <c r="B197" s="138" t="s">
        <v>571</v>
      </c>
      <c r="C197" s="57"/>
      <c r="D197" s="58" t="s">
        <v>260</v>
      </c>
      <c r="E197" s="58">
        <v>10</v>
      </c>
      <c r="F197" s="58">
        <f t="shared" ref="F197:F206" si="31">IF(C197="NA",0,IF(D197="VD",IF($C$3="Renouvellement",E197*2,E197),E197))</f>
        <v>10</v>
      </c>
    </row>
    <row r="198" spans="1:6" s="127" customFormat="1" ht="30.4" customHeight="1" x14ac:dyDescent="0.2">
      <c r="A198" s="163" t="s">
        <v>608</v>
      </c>
      <c r="B198" s="164"/>
      <c r="C198" s="165"/>
      <c r="D198" s="165"/>
      <c r="E198" s="165"/>
      <c r="F198" s="165"/>
    </row>
    <row r="199" spans="1:6" ht="30.4" customHeight="1" x14ac:dyDescent="0.2">
      <c r="A199" s="34" t="s">
        <v>132</v>
      </c>
      <c r="B199" s="27" t="s">
        <v>398</v>
      </c>
      <c r="C199" s="57"/>
      <c r="D199" s="14" t="s">
        <v>260</v>
      </c>
      <c r="E199" s="14">
        <v>10</v>
      </c>
      <c r="F199" s="58">
        <f t="shared" si="31"/>
        <v>10</v>
      </c>
    </row>
    <row r="200" spans="1:6" ht="30.4" customHeight="1" x14ac:dyDescent="0.2">
      <c r="A200" s="33" t="s">
        <v>133</v>
      </c>
      <c r="B200" s="23" t="s">
        <v>399</v>
      </c>
      <c r="C200" s="57"/>
      <c r="D200" s="14" t="s">
        <v>260</v>
      </c>
      <c r="E200" s="14">
        <v>10</v>
      </c>
      <c r="F200" s="58">
        <f t="shared" si="31"/>
        <v>10</v>
      </c>
    </row>
    <row r="201" spans="1:6" ht="30.4" customHeight="1" x14ac:dyDescent="0.2">
      <c r="A201" s="33" t="s">
        <v>134</v>
      </c>
      <c r="B201" s="23" t="s">
        <v>400</v>
      </c>
      <c r="C201" s="57"/>
      <c r="D201" s="14" t="s">
        <v>260</v>
      </c>
      <c r="E201" s="14">
        <v>10</v>
      </c>
      <c r="F201" s="58">
        <f t="shared" si="31"/>
        <v>10</v>
      </c>
    </row>
    <row r="202" spans="1:6" ht="30.4" customHeight="1" x14ac:dyDescent="0.2">
      <c r="A202" s="34" t="s">
        <v>135</v>
      </c>
      <c r="B202" s="24" t="s">
        <v>619</v>
      </c>
      <c r="C202" s="57"/>
      <c r="D202" s="14" t="s">
        <v>260</v>
      </c>
      <c r="E202" s="14">
        <v>10</v>
      </c>
      <c r="F202" s="58">
        <f t="shared" si="31"/>
        <v>10</v>
      </c>
    </row>
    <row r="203" spans="1:6" ht="30.4" customHeight="1" x14ac:dyDescent="0.2">
      <c r="A203" s="34" t="s">
        <v>136</v>
      </c>
      <c r="B203" s="24" t="s">
        <v>401</v>
      </c>
      <c r="C203" s="57"/>
      <c r="D203" s="14" t="s">
        <v>260</v>
      </c>
      <c r="E203" s="14">
        <v>10</v>
      </c>
      <c r="F203" s="58">
        <f t="shared" si="31"/>
        <v>10</v>
      </c>
    </row>
    <row r="204" spans="1:6" ht="30.4" customHeight="1" x14ac:dyDescent="0.2">
      <c r="A204" s="34" t="s">
        <v>137</v>
      </c>
      <c r="B204" s="24" t="s">
        <v>402</v>
      </c>
      <c r="C204" s="57"/>
      <c r="D204" s="14" t="s">
        <v>258</v>
      </c>
      <c r="E204" s="14">
        <v>100</v>
      </c>
      <c r="F204" s="58">
        <f t="shared" si="31"/>
        <v>100</v>
      </c>
    </row>
    <row r="205" spans="1:6" ht="30.4" customHeight="1" x14ac:dyDescent="0.2">
      <c r="A205" s="34" t="s">
        <v>138</v>
      </c>
      <c r="B205" s="135" t="s">
        <v>572</v>
      </c>
      <c r="C205" s="57"/>
      <c r="D205" s="14" t="s">
        <v>260</v>
      </c>
      <c r="E205" s="14">
        <v>10</v>
      </c>
      <c r="F205" s="58">
        <f t="shared" si="31"/>
        <v>10</v>
      </c>
    </row>
    <row r="206" spans="1:6" ht="30.4" customHeight="1" x14ac:dyDescent="0.2">
      <c r="A206" s="34" t="s">
        <v>139</v>
      </c>
      <c r="B206" s="135" t="s">
        <v>573</v>
      </c>
      <c r="C206" s="57"/>
      <c r="D206" s="14" t="s">
        <v>260</v>
      </c>
      <c r="E206" s="14">
        <v>10</v>
      </c>
      <c r="F206" s="58">
        <f t="shared" si="31"/>
        <v>10</v>
      </c>
    </row>
    <row r="207" spans="1:6" ht="30.4" customHeight="1" x14ac:dyDescent="0.2">
      <c r="A207" s="147" t="s">
        <v>609</v>
      </c>
      <c r="B207" s="148"/>
      <c r="C207" s="156"/>
      <c r="D207" s="156"/>
      <c r="E207" s="156"/>
      <c r="F207" s="156"/>
    </row>
    <row r="208" spans="1:6" ht="30.4" customHeight="1" x14ac:dyDescent="0.2">
      <c r="A208" s="34" t="s">
        <v>140</v>
      </c>
      <c r="B208" s="24" t="s">
        <v>141</v>
      </c>
      <c r="C208" s="57"/>
      <c r="D208" s="14" t="s">
        <v>260</v>
      </c>
      <c r="E208" s="14">
        <v>10</v>
      </c>
      <c r="F208" s="58">
        <f t="shared" ref="F208:F211" si="32">IF(C208="NA",0,IF(D208="VD",IF($C$3="Renouvellement",E208*2,E208),E208))</f>
        <v>10</v>
      </c>
    </row>
    <row r="209" spans="1:6" ht="30.4" customHeight="1" x14ac:dyDescent="0.2">
      <c r="A209" s="34" t="s">
        <v>142</v>
      </c>
      <c r="B209" s="24" t="s">
        <v>403</v>
      </c>
      <c r="C209" s="57"/>
      <c r="D209" s="14" t="s">
        <v>260</v>
      </c>
      <c r="E209" s="14">
        <v>10</v>
      </c>
      <c r="F209" s="58">
        <f t="shared" si="32"/>
        <v>10</v>
      </c>
    </row>
    <row r="210" spans="1:6" ht="30.4" customHeight="1" x14ac:dyDescent="0.2">
      <c r="A210" s="34" t="s">
        <v>143</v>
      </c>
      <c r="B210" s="24" t="s">
        <v>404</v>
      </c>
      <c r="C210" s="57"/>
      <c r="D210" s="14" t="s">
        <v>260</v>
      </c>
      <c r="E210" s="14">
        <v>10</v>
      </c>
      <c r="F210" s="58">
        <f t="shared" si="32"/>
        <v>10</v>
      </c>
    </row>
    <row r="211" spans="1:6" ht="30.4" customHeight="1" x14ac:dyDescent="0.2">
      <c r="A211" s="34" t="s">
        <v>144</v>
      </c>
      <c r="B211" s="135" t="s">
        <v>574</v>
      </c>
      <c r="C211" s="57"/>
      <c r="D211" s="14" t="s">
        <v>260</v>
      </c>
      <c r="E211" s="14">
        <v>10</v>
      </c>
      <c r="F211" s="58">
        <f t="shared" si="32"/>
        <v>10</v>
      </c>
    </row>
    <row r="212" spans="1:6" ht="30.4" customHeight="1" x14ac:dyDescent="0.2">
      <c r="A212" s="147" t="s">
        <v>610</v>
      </c>
      <c r="B212" s="148"/>
      <c r="C212" s="156"/>
      <c r="D212" s="156"/>
      <c r="E212" s="156"/>
      <c r="F212" s="156"/>
    </row>
    <row r="213" spans="1:6" ht="30.4" customHeight="1" x14ac:dyDescent="0.2">
      <c r="A213" s="34" t="s">
        <v>145</v>
      </c>
      <c r="B213" s="24" t="s">
        <v>405</v>
      </c>
      <c r="C213" s="57"/>
      <c r="D213" s="14" t="s">
        <v>260</v>
      </c>
      <c r="E213" s="14">
        <v>10</v>
      </c>
      <c r="F213" s="58">
        <f t="shared" ref="F213:F216" si="33">IF(C213="NA",0,IF(D213="VD",IF($C$3="Renouvellement",E213*2,E213),E213))</f>
        <v>10</v>
      </c>
    </row>
    <row r="214" spans="1:6" ht="30.4" customHeight="1" x14ac:dyDescent="0.2">
      <c r="A214" s="34" t="s">
        <v>146</v>
      </c>
      <c r="B214" s="24" t="s">
        <v>406</v>
      </c>
      <c r="C214" s="57"/>
      <c r="D214" s="14" t="s">
        <v>260</v>
      </c>
      <c r="E214" s="14">
        <v>10</v>
      </c>
      <c r="F214" s="58">
        <f t="shared" si="33"/>
        <v>10</v>
      </c>
    </row>
    <row r="215" spans="1:6" ht="30.4" customHeight="1" x14ac:dyDescent="0.2">
      <c r="A215" s="34" t="s">
        <v>147</v>
      </c>
      <c r="B215" s="24" t="s">
        <v>407</v>
      </c>
      <c r="C215" s="57"/>
      <c r="D215" s="14" t="s">
        <v>260</v>
      </c>
      <c r="E215" s="14">
        <v>10</v>
      </c>
      <c r="F215" s="58">
        <f t="shared" si="33"/>
        <v>10</v>
      </c>
    </row>
    <row r="216" spans="1:6" ht="30.4" customHeight="1" x14ac:dyDescent="0.2">
      <c r="A216" s="33" t="s">
        <v>148</v>
      </c>
      <c r="B216" s="24" t="s">
        <v>408</v>
      </c>
      <c r="C216" s="57"/>
      <c r="D216" s="14" t="s">
        <v>258</v>
      </c>
      <c r="E216" s="14">
        <v>40</v>
      </c>
      <c r="F216" s="58">
        <f t="shared" si="33"/>
        <v>40</v>
      </c>
    </row>
    <row r="217" spans="1:6" ht="30.4" customHeight="1" x14ac:dyDescent="0.2">
      <c r="A217" s="147" t="s">
        <v>611</v>
      </c>
      <c r="B217" s="148"/>
      <c r="C217" s="156"/>
      <c r="D217" s="156"/>
      <c r="E217" s="156"/>
      <c r="F217" s="156"/>
    </row>
    <row r="218" spans="1:6" ht="30.4" customHeight="1" x14ac:dyDescent="0.2">
      <c r="A218" s="34" t="s">
        <v>149</v>
      </c>
      <c r="B218" s="137" t="s">
        <v>575</v>
      </c>
      <c r="C218" s="57"/>
      <c r="D218" s="14" t="s">
        <v>260</v>
      </c>
      <c r="E218" s="14">
        <v>10</v>
      </c>
      <c r="F218" s="58">
        <f t="shared" ref="F218:F224" si="34">IF(C218="NA",0,IF(D218="VD",IF($C$3="Renouvellement",E218*2,E218),E218))</f>
        <v>10</v>
      </c>
    </row>
    <row r="219" spans="1:6" ht="30.4" customHeight="1" x14ac:dyDescent="0.2">
      <c r="A219" s="33" t="s">
        <v>150</v>
      </c>
      <c r="B219" s="23" t="s">
        <v>409</v>
      </c>
      <c r="C219" s="57"/>
      <c r="D219" s="14" t="s">
        <v>262</v>
      </c>
      <c r="E219" s="14">
        <v>20</v>
      </c>
      <c r="F219" s="58">
        <f t="shared" si="34"/>
        <v>20</v>
      </c>
    </row>
    <row r="220" spans="1:6" ht="30.4" customHeight="1" x14ac:dyDescent="0.2">
      <c r="A220" s="35" t="s">
        <v>151</v>
      </c>
      <c r="B220" s="23" t="s">
        <v>410</v>
      </c>
      <c r="C220" s="57"/>
      <c r="D220" s="14" t="s">
        <v>262</v>
      </c>
      <c r="E220" s="14">
        <v>20</v>
      </c>
      <c r="F220" s="58">
        <f t="shared" si="34"/>
        <v>20</v>
      </c>
    </row>
    <row r="221" spans="1:6" ht="30.4" customHeight="1" x14ac:dyDescent="0.2">
      <c r="A221" s="33" t="s">
        <v>152</v>
      </c>
      <c r="B221" s="137" t="s">
        <v>576</v>
      </c>
      <c r="C221" s="57"/>
      <c r="D221" s="14" t="s">
        <v>260</v>
      </c>
      <c r="E221" s="14">
        <v>10</v>
      </c>
      <c r="F221" s="58">
        <f t="shared" si="34"/>
        <v>10</v>
      </c>
    </row>
    <row r="222" spans="1:6" ht="30" x14ac:dyDescent="0.2">
      <c r="A222" s="33" t="s">
        <v>153</v>
      </c>
      <c r="B222" s="137" t="s">
        <v>577</v>
      </c>
      <c r="C222" s="57"/>
      <c r="D222" s="14" t="s">
        <v>260</v>
      </c>
      <c r="E222" s="14">
        <v>5</v>
      </c>
      <c r="F222" s="58">
        <f t="shared" si="34"/>
        <v>5</v>
      </c>
    </row>
    <row r="223" spans="1:6" ht="30.4" customHeight="1" x14ac:dyDescent="0.2">
      <c r="A223" s="33" t="s">
        <v>411</v>
      </c>
      <c r="B223" s="137" t="s">
        <v>578</v>
      </c>
      <c r="C223" s="57"/>
      <c r="D223" s="14" t="s">
        <v>260</v>
      </c>
      <c r="E223" s="14">
        <v>10</v>
      </c>
      <c r="F223" s="58">
        <f t="shared" si="34"/>
        <v>10</v>
      </c>
    </row>
    <row r="224" spans="1:6" ht="30.4" customHeight="1" thickBot="1" x14ac:dyDescent="0.25">
      <c r="A224" s="34" t="s">
        <v>412</v>
      </c>
      <c r="B224" s="24" t="s">
        <v>413</v>
      </c>
      <c r="C224" s="57"/>
      <c r="D224" s="50" t="s">
        <v>262</v>
      </c>
      <c r="E224" s="50">
        <v>25</v>
      </c>
      <c r="F224" s="58">
        <f t="shared" si="34"/>
        <v>25</v>
      </c>
    </row>
    <row r="225" spans="1:10" ht="30.4" customHeight="1" thickTop="1" thickBot="1" x14ac:dyDescent="0.25">
      <c r="A225" s="61" t="s">
        <v>154</v>
      </c>
      <c r="B225" s="62" t="s">
        <v>414</v>
      </c>
      <c r="C225" s="66">
        <f>SUM(C226:C240)</f>
        <v>0</v>
      </c>
      <c r="D225" s="64"/>
      <c r="E225" s="119"/>
      <c r="F225" s="68">
        <f>SUM(F226:F240)</f>
        <v>150</v>
      </c>
    </row>
    <row r="226" spans="1:10" ht="30.4" customHeight="1" thickTop="1" x14ac:dyDescent="0.2">
      <c r="A226" s="35" t="s">
        <v>155</v>
      </c>
      <c r="B226" s="25" t="s">
        <v>156</v>
      </c>
      <c r="C226" s="57"/>
      <c r="D226" s="58" t="s">
        <v>260</v>
      </c>
      <c r="E226" s="58">
        <v>10</v>
      </c>
      <c r="F226" s="58">
        <f>IF(C226="NA",0,IF(D226="VD",IF($C$3="Renouvellement",E226*2,E226),E226))</f>
        <v>10</v>
      </c>
    </row>
    <row r="227" spans="1:10" ht="30.4" customHeight="1" x14ac:dyDescent="0.2">
      <c r="A227" s="147" t="s">
        <v>612</v>
      </c>
      <c r="B227" s="148"/>
      <c r="C227" s="156"/>
      <c r="D227" s="156"/>
      <c r="E227" s="156"/>
      <c r="F227" s="156"/>
    </row>
    <row r="228" spans="1:10" ht="30.4" customHeight="1" x14ac:dyDescent="0.2">
      <c r="A228" s="33" t="s">
        <v>157</v>
      </c>
      <c r="B228" s="23" t="s">
        <v>415</v>
      </c>
      <c r="C228" s="57"/>
      <c r="D228" s="14" t="s">
        <v>260</v>
      </c>
      <c r="E228" s="14">
        <v>10</v>
      </c>
      <c r="F228" s="58">
        <f t="shared" ref="F228:F234" si="35">IF(C228="NA",0,IF(D228="VD",IF($C$3="Renouvellement",E228*2,E228),E228))</f>
        <v>10</v>
      </c>
    </row>
    <row r="229" spans="1:10" ht="30.4" customHeight="1" x14ac:dyDescent="0.2">
      <c r="A229" s="33" t="s">
        <v>158</v>
      </c>
      <c r="B229" s="23" t="s">
        <v>416</v>
      </c>
      <c r="C229" s="57"/>
      <c r="D229" s="14" t="s">
        <v>260</v>
      </c>
      <c r="E229" s="14">
        <v>10</v>
      </c>
      <c r="F229" s="58">
        <f t="shared" si="35"/>
        <v>10</v>
      </c>
    </row>
    <row r="230" spans="1:10" ht="30.4" customHeight="1" x14ac:dyDescent="0.2">
      <c r="A230" s="34" t="s">
        <v>159</v>
      </c>
      <c r="B230" s="24" t="s">
        <v>417</v>
      </c>
      <c r="C230" s="57"/>
      <c r="D230" s="14" t="s">
        <v>260</v>
      </c>
      <c r="E230" s="14">
        <v>10</v>
      </c>
      <c r="F230" s="58">
        <f t="shared" si="35"/>
        <v>10</v>
      </c>
    </row>
    <row r="231" spans="1:10" ht="30.4" customHeight="1" x14ac:dyDescent="0.2">
      <c r="A231" s="34" t="s">
        <v>160</v>
      </c>
      <c r="B231" s="24" t="s">
        <v>418</v>
      </c>
      <c r="C231" s="57"/>
      <c r="D231" s="14" t="s">
        <v>260</v>
      </c>
      <c r="E231" s="14">
        <v>10</v>
      </c>
      <c r="F231" s="58">
        <f t="shared" si="35"/>
        <v>10</v>
      </c>
    </row>
    <row r="232" spans="1:10" ht="30.4" customHeight="1" x14ac:dyDescent="0.2">
      <c r="A232" s="34" t="s">
        <v>161</v>
      </c>
      <c r="B232" s="24" t="s">
        <v>419</v>
      </c>
      <c r="C232" s="57"/>
      <c r="D232" s="14" t="s">
        <v>260</v>
      </c>
      <c r="E232" s="14">
        <v>10</v>
      </c>
      <c r="F232" s="58">
        <f t="shared" si="35"/>
        <v>10</v>
      </c>
      <c r="J232" s="42"/>
    </row>
    <row r="233" spans="1:10" ht="30.4" customHeight="1" x14ac:dyDescent="0.2">
      <c r="A233" s="34" t="s">
        <v>162</v>
      </c>
      <c r="B233" s="24" t="s">
        <v>420</v>
      </c>
      <c r="C233" s="57"/>
      <c r="D233" s="14" t="s">
        <v>260</v>
      </c>
      <c r="E233" s="14">
        <v>10</v>
      </c>
      <c r="F233" s="58">
        <f t="shared" si="35"/>
        <v>10</v>
      </c>
      <c r="J233" s="13"/>
    </row>
    <row r="234" spans="1:10" ht="30.4" customHeight="1" x14ac:dyDescent="0.2">
      <c r="A234" s="34" t="s">
        <v>421</v>
      </c>
      <c r="B234" s="24" t="s">
        <v>422</v>
      </c>
      <c r="C234" s="57"/>
      <c r="D234" s="14" t="s">
        <v>260</v>
      </c>
      <c r="E234" s="14">
        <v>10</v>
      </c>
      <c r="F234" s="58">
        <f t="shared" si="35"/>
        <v>10</v>
      </c>
      <c r="G234" s="42"/>
      <c r="H234" s="42"/>
      <c r="J234" s="13"/>
    </row>
    <row r="235" spans="1:10" ht="30.4" customHeight="1" x14ac:dyDescent="0.2">
      <c r="A235" s="147" t="s">
        <v>613</v>
      </c>
      <c r="B235" s="148"/>
      <c r="C235" s="156"/>
      <c r="D235" s="156"/>
      <c r="E235" s="156"/>
      <c r="F235" s="156"/>
      <c r="G235" s="13"/>
      <c r="H235" s="13"/>
      <c r="J235" s="13"/>
    </row>
    <row r="236" spans="1:10" ht="30.4" customHeight="1" x14ac:dyDescent="0.2">
      <c r="A236" s="34" t="s">
        <v>423</v>
      </c>
      <c r="B236" s="24" t="s">
        <v>424</v>
      </c>
      <c r="C236" s="57"/>
      <c r="D236" s="14" t="s">
        <v>260</v>
      </c>
      <c r="E236" s="14">
        <v>5</v>
      </c>
      <c r="F236" s="58">
        <f t="shared" ref="F236:F240" si="36">IF(C236="NA",0,IF(D236="VD",IF($C$3="Renouvellement",E236*2,E236),E236))</f>
        <v>5</v>
      </c>
      <c r="G236" s="13"/>
      <c r="H236" s="13"/>
      <c r="J236" s="13"/>
    </row>
    <row r="237" spans="1:10" ht="30.4" customHeight="1" x14ac:dyDescent="0.2">
      <c r="A237" s="34" t="s">
        <v>425</v>
      </c>
      <c r="B237" s="24" t="s">
        <v>426</v>
      </c>
      <c r="C237" s="57"/>
      <c r="D237" s="14" t="s">
        <v>260</v>
      </c>
      <c r="E237" s="14">
        <v>5</v>
      </c>
      <c r="F237" s="58">
        <f t="shared" si="36"/>
        <v>5</v>
      </c>
      <c r="G237" s="13"/>
      <c r="H237" s="13"/>
      <c r="J237" s="13"/>
    </row>
    <row r="238" spans="1:10" ht="30.4" customHeight="1" x14ac:dyDescent="0.2">
      <c r="A238" s="34" t="s">
        <v>427</v>
      </c>
      <c r="B238" s="24" t="s">
        <v>428</v>
      </c>
      <c r="C238" s="57"/>
      <c r="D238" s="14" t="s">
        <v>260</v>
      </c>
      <c r="E238" s="14">
        <v>5</v>
      </c>
      <c r="F238" s="58">
        <f t="shared" si="36"/>
        <v>5</v>
      </c>
      <c r="G238" s="13"/>
      <c r="H238" s="13"/>
      <c r="J238" s="13"/>
    </row>
    <row r="239" spans="1:10" ht="30.4" customHeight="1" x14ac:dyDescent="0.2">
      <c r="A239" s="34" t="s">
        <v>429</v>
      </c>
      <c r="B239" s="24" t="s">
        <v>430</v>
      </c>
      <c r="C239" s="57"/>
      <c r="D239" s="14" t="s">
        <v>260</v>
      </c>
      <c r="E239" s="14">
        <v>5</v>
      </c>
      <c r="F239" s="58">
        <f t="shared" si="36"/>
        <v>5</v>
      </c>
      <c r="G239" s="13"/>
      <c r="H239" s="13"/>
      <c r="J239" s="13"/>
    </row>
    <row r="240" spans="1:10" ht="30.4" customHeight="1" thickBot="1" x14ac:dyDescent="0.25">
      <c r="A240" s="34" t="s">
        <v>431</v>
      </c>
      <c r="B240" s="24" t="s">
        <v>432</v>
      </c>
      <c r="C240" s="57"/>
      <c r="D240" s="50" t="s">
        <v>262</v>
      </c>
      <c r="E240" s="50">
        <v>50</v>
      </c>
      <c r="F240" s="58">
        <f t="shared" si="36"/>
        <v>50</v>
      </c>
      <c r="G240" s="13"/>
      <c r="H240" s="13"/>
      <c r="J240" s="13"/>
    </row>
    <row r="241" spans="1:10" s="22" customFormat="1" ht="49.5" customHeight="1" thickTop="1" thickBot="1" x14ac:dyDescent="0.25">
      <c r="A241" s="114">
        <v>4</v>
      </c>
      <c r="B241" s="115" t="s">
        <v>531</v>
      </c>
      <c r="C241" s="111">
        <f>C242+C267+C285</f>
        <v>0</v>
      </c>
      <c r="D241" s="141"/>
      <c r="E241" s="112"/>
      <c r="F241" s="144">
        <f>F242+F267+F285</f>
        <v>1100</v>
      </c>
      <c r="G241" s="13"/>
      <c r="H241" s="13"/>
      <c r="I241" s="42"/>
      <c r="J241" s="42"/>
    </row>
    <row r="242" spans="1:10" s="13" customFormat="1" ht="30.4" customHeight="1" thickTop="1" thickBot="1" x14ac:dyDescent="0.25">
      <c r="A242" s="61" t="s">
        <v>163</v>
      </c>
      <c r="B242" s="62" t="s">
        <v>436</v>
      </c>
      <c r="C242" s="66">
        <f>SUM(C243:C266)</f>
        <v>0</v>
      </c>
      <c r="D242" s="64"/>
      <c r="E242" s="119"/>
      <c r="F242" s="68">
        <f>SUM(F243:F266)</f>
        <v>320</v>
      </c>
    </row>
    <row r="243" spans="1:10" s="13" customFormat="1" ht="30.4" customHeight="1" thickTop="1" x14ac:dyDescent="0.2">
      <c r="A243" s="147" t="s">
        <v>437</v>
      </c>
      <c r="B243" s="148"/>
      <c r="C243" s="156"/>
      <c r="D243" s="156"/>
      <c r="E243" s="156"/>
      <c r="F243" s="156"/>
    </row>
    <row r="244" spans="1:10" s="13" customFormat="1" ht="30.4" customHeight="1" x14ac:dyDescent="0.2">
      <c r="A244" s="30" t="s">
        <v>164</v>
      </c>
      <c r="B244" s="16" t="s">
        <v>439</v>
      </c>
      <c r="C244" s="57"/>
      <c r="D244" s="14" t="s">
        <v>260</v>
      </c>
      <c r="E244" s="14">
        <v>10</v>
      </c>
      <c r="F244" s="58">
        <f t="shared" ref="F244:F250" si="37">IF(C244="NA",0,IF(D244="VD",IF($C$3="Renouvellement",E244*2,E244),E244))</f>
        <v>10</v>
      </c>
    </row>
    <row r="245" spans="1:10" s="13" customFormat="1" ht="30.4" customHeight="1" x14ac:dyDescent="0.2">
      <c r="A245" s="30" t="s">
        <v>165</v>
      </c>
      <c r="B245" s="16" t="s">
        <v>440</v>
      </c>
      <c r="C245" s="57"/>
      <c r="D245" s="14" t="s">
        <v>260</v>
      </c>
      <c r="E245" s="14">
        <v>10</v>
      </c>
      <c r="F245" s="58">
        <f t="shared" si="37"/>
        <v>10</v>
      </c>
    </row>
    <row r="246" spans="1:10" s="13" customFormat="1" ht="30.4" customHeight="1" x14ac:dyDescent="0.2">
      <c r="A246" s="30" t="s">
        <v>166</v>
      </c>
      <c r="B246" s="16" t="s">
        <v>441</v>
      </c>
      <c r="C246" s="57"/>
      <c r="D246" s="14" t="s">
        <v>260</v>
      </c>
      <c r="E246" s="14">
        <v>10</v>
      </c>
      <c r="F246" s="58">
        <f t="shared" si="37"/>
        <v>10</v>
      </c>
    </row>
    <row r="247" spans="1:10" s="13" customFormat="1" ht="30.4" customHeight="1" x14ac:dyDescent="0.2">
      <c r="A247" s="19" t="s">
        <v>167</v>
      </c>
      <c r="B247" s="16" t="s">
        <v>442</v>
      </c>
      <c r="C247" s="57"/>
      <c r="D247" s="14" t="s">
        <v>260</v>
      </c>
      <c r="E247" s="14">
        <v>10</v>
      </c>
      <c r="F247" s="58">
        <f t="shared" si="37"/>
        <v>10</v>
      </c>
    </row>
    <row r="248" spans="1:10" s="13" customFormat="1" ht="30.4" customHeight="1" x14ac:dyDescent="0.2">
      <c r="A248" s="30" t="s">
        <v>168</v>
      </c>
      <c r="B248" s="15" t="s">
        <v>443</v>
      </c>
      <c r="C248" s="57"/>
      <c r="D248" s="14" t="s">
        <v>260</v>
      </c>
      <c r="E248" s="14">
        <v>10</v>
      </c>
      <c r="F248" s="58">
        <f t="shared" si="37"/>
        <v>10</v>
      </c>
    </row>
    <row r="249" spans="1:10" s="13" customFormat="1" ht="30.4" customHeight="1" x14ac:dyDescent="0.2">
      <c r="A249" s="30" t="s">
        <v>169</v>
      </c>
      <c r="B249" s="16" t="s">
        <v>206</v>
      </c>
      <c r="C249" s="57"/>
      <c r="D249" s="14" t="s">
        <v>260</v>
      </c>
      <c r="E249" s="14">
        <v>10</v>
      </c>
      <c r="F249" s="58">
        <f t="shared" si="37"/>
        <v>10</v>
      </c>
    </row>
    <row r="250" spans="1:10" s="13" customFormat="1" ht="30.4" customHeight="1" x14ac:dyDescent="0.2">
      <c r="A250" s="30" t="s">
        <v>170</v>
      </c>
      <c r="B250" s="16" t="s">
        <v>444</v>
      </c>
      <c r="C250" s="57"/>
      <c r="D250" s="14" t="s">
        <v>262</v>
      </c>
      <c r="E250" s="14">
        <v>50</v>
      </c>
      <c r="F250" s="58">
        <f t="shared" si="37"/>
        <v>50</v>
      </c>
    </row>
    <row r="251" spans="1:10" s="13" customFormat="1" ht="30.4" customHeight="1" x14ac:dyDescent="0.2">
      <c r="A251" s="147" t="s">
        <v>207</v>
      </c>
      <c r="B251" s="148"/>
      <c r="C251" s="156"/>
      <c r="D251" s="156"/>
      <c r="E251" s="156"/>
      <c r="F251" s="156"/>
    </row>
    <row r="252" spans="1:10" s="13" customFormat="1" ht="30.4" customHeight="1" x14ac:dyDescent="0.2">
      <c r="A252" s="30" t="s">
        <v>171</v>
      </c>
      <c r="B252" s="16" t="s">
        <v>439</v>
      </c>
      <c r="C252" s="57"/>
      <c r="D252" s="14" t="s">
        <v>260</v>
      </c>
      <c r="E252" s="14">
        <v>10</v>
      </c>
      <c r="F252" s="58">
        <f t="shared" ref="F252:F262" si="38">IF(C252="NA",0,IF(D252="VD",IF($C$3="Renouvellement",E252*2,E252),E252))</f>
        <v>10</v>
      </c>
    </row>
    <row r="253" spans="1:10" s="13" customFormat="1" ht="30.4" customHeight="1" x14ac:dyDescent="0.2">
      <c r="A253" s="31" t="s">
        <v>172</v>
      </c>
      <c r="B253" s="17" t="s">
        <v>440</v>
      </c>
      <c r="C253" s="57"/>
      <c r="D253" s="14" t="s">
        <v>260</v>
      </c>
      <c r="E253" s="14">
        <v>10</v>
      </c>
      <c r="F253" s="58">
        <f t="shared" si="38"/>
        <v>10</v>
      </c>
    </row>
    <row r="254" spans="1:10" s="13" customFormat="1" ht="30.4" customHeight="1" x14ac:dyDescent="0.2">
      <c r="A254" s="19" t="s">
        <v>173</v>
      </c>
      <c r="B254" s="15" t="s">
        <v>441</v>
      </c>
      <c r="C254" s="57"/>
      <c r="D254" s="14" t="s">
        <v>260</v>
      </c>
      <c r="E254" s="14">
        <v>10</v>
      </c>
      <c r="F254" s="58">
        <f t="shared" si="38"/>
        <v>10</v>
      </c>
    </row>
    <row r="255" spans="1:10" s="13" customFormat="1" ht="30.4" customHeight="1" x14ac:dyDescent="0.2">
      <c r="A255" s="19" t="s">
        <v>174</v>
      </c>
      <c r="B255" s="15" t="s">
        <v>442</v>
      </c>
      <c r="C255" s="57"/>
      <c r="D255" s="14" t="s">
        <v>260</v>
      </c>
      <c r="E255" s="14">
        <v>10</v>
      </c>
      <c r="F255" s="58">
        <f t="shared" si="38"/>
        <v>10</v>
      </c>
    </row>
    <row r="256" spans="1:10" s="13" customFormat="1" ht="30.4" customHeight="1" x14ac:dyDescent="0.2">
      <c r="A256" s="19" t="s">
        <v>175</v>
      </c>
      <c r="B256" s="15" t="s">
        <v>443</v>
      </c>
      <c r="C256" s="57"/>
      <c r="D256" s="14" t="s">
        <v>260</v>
      </c>
      <c r="E256" s="14">
        <v>10</v>
      </c>
      <c r="F256" s="58">
        <f t="shared" si="38"/>
        <v>10</v>
      </c>
    </row>
    <row r="257" spans="1:6" s="13" customFormat="1" ht="30.4" customHeight="1" x14ac:dyDescent="0.2">
      <c r="A257" s="19" t="s">
        <v>176</v>
      </c>
      <c r="B257" s="15" t="s">
        <v>213</v>
      </c>
      <c r="C257" s="57"/>
      <c r="D257" s="14" t="s">
        <v>260</v>
      </c>
      <c r="E257" s="14">
        <v>10</v>
      </c>
      <c r="F257" s="58">
        <f t="shared" si="38"/>
        <v>10</v>
      </c>
    </row>
    <row r="258" spans="1:6" s="13" customFormat="1" ht="30.4" customHeight="1" x14ac:dyDescent="0.2">
      <c r="A258" s="19" t="s">
        <v>177</v>
      </c>
      <c r="B258" s="15" t="s">
        <v>445</v>
      </c>
      <c r="C258" s="57"/>
      <c r="D258" s="14" t="s">
        <v>258</v>
      </c>
      <c r="E258" s="14">
        <v>25</v>
      </c>
      <c r="F258" s="58">
        <f t="shared" si="38"/>
        <v>25</v>
      </c>
    </row>
    <row r="259" spans="1:6" s="13" customFormat="1" ht="30.4" customHeight="1" x14ac:dyDescent="0.2">
      <c r="A259" s="19" t="s">
        <v>178</v>
      </c>
      <c r="B259" s="15" t="s">
        <v>446</v>
      </c>
      <c r="C259" s="57"/>
      <c r="D259" s="14" t="s">
        <v>258</v>
      </c>
      <c r="E259" s="14">
        <v>25</v>
      </c>
      <c r="F259" s="58">
        <f t="shared" si="38"/>
        <v>25</v>
      </c>
    </row>
    <row r="260" spans="1:6" s="13" customFormat="1" ht="30.4" customHeight="1" x14ac:dyDescent="0.2">
      <c r="A260" s="19" t="s">
        <v>179</v>
      </c>
      <c r="B260" s="15" t="s">
        <v>447</v>
      </c>
      <c r="C260" s="57"/>
      <c r="D260" s="14" t="s">
        <v>258</v>
      </c>
      <c r="E260" s="14">
        <v>50</v>
      </c>
      <c r="F260" s="58">
        <f t="shared" si="38"/>
        <v>50</v>
      </c>
    </row>
    <row r="261" spans="1:6" s="13" customFormat="1" ht="30.4" customHeight="1" x14ac:dyDescent="0.2">
      <c r="A261" s="30" t="s">
        <v>180</v>
      </c>
      <c r="B261" s="16" t="s">
        <v>448</v>
      </c>
      <c r="C261" s="57"/>
      <c r="D261" s="14" t="s">
        <v>260</v>
      </c>
      <c r="E261" s="14">
        <v>10</v>
      </c>
      <c r="F261" s="58">
        <f t="shared" si="38"/>
        <v>10</v>
      </c>
    </row>
    <row r="262" spans="1:6" s="13" customFormat="1" ht="30.4" customHeight="1" x14ac:dyDescent="0.2">
      <c r="A262" s="30" t="s">
        <v>181</v>
      </c>
      <c r="B262" s="130" t="s">
        <v>579</v>
      </c>
      <c r="C262" s="57"/>
      <c r="D262" s="14" t="s">
        <v>260</v>
      </c>
      <c r="E262" s="14">
        <v>10</v>
      </c>
      <c r="F262" s="58">
        <f t="shared" si="38"/>
        <v>10</v>
      </c>
    </row>
    <row r="263" spans="1:6" s="13" customFormat="1" ht="30.4" customHeight="1" x14ac:dyDescent="0.2">
      <c r="A263" s="147" t="s">
        <v>449</v>
      </c>
      <c r="B263" s="148"/>
      <c r="C263" s="156"/>
      <c r="D263" s="156"/>
      <c r="E263" s="156"/>
      <c r="F263" s="156"/>
    </row>
    <row r="264" spans="1:6" s="13" customFormat="1" ht="30.4" customHeight="1" x14ac:dyDescent="0.2">
      <c r="A264" s="30" t="s">
        <v>182</v>
      </c>
      <c r="B264" s="16" t="s">
        <v>332</v>
      </c>
      <c r="C264" s="57"/>
      <c r="D264" s="14" t="s">
        <v>260</v>
      </c>
      <c r="E264" s="14">
        <v>10</v>
      </c>
      <c r="F264" s="58">
        <f t="shared" ref="F264:F266" si="39">IF(C264="NA",0,IF(D264="VD",IF($C$3="Renouvellement",E264*2,E264),E264))</f>
        <v>10</v>
      </c>
    </row>
    <row r="265" spans="1:6" s="13" customFormat="1" ht="30.4" customHeight="1" x14ac:dyDescent="0.2">
      <c r="A265" s="30" t="s">
        <v>183</v>
      </c>
      <c r="B265" s="16" t="s">
        <v>334</v>
      </c>
      <c r="C265" s="57"/>
      <c r="D265" s="14" t="s">
        <v>260</v>
      </c>
      <c r="E265" s="14">
        <v>10</v>
      </c>
      <c r="F265" s="58">
        <f t="shared" si="39"/>
        <v>10</v>
      </c>
    </row>
    <row r="266" spans="1:6" s="13" customFormat="1" ht="30.4" customHeight="1" thickBot="1" x14ac:dyDescent="0.25">
      <c r="A266" s="31" t="s">
        <v>184</v>
      </c>
      <c r="B266" s="17" t="s">
        <v>336</v>
      </c>
      <c r="C266" s="57"/>
      <c r="D266" s="50" t="s">
        <v>260</v>
      </c>
      <c r="E266" s="50">
        <v>10</v>
      </c>
      <c r="F266" s="58">
        <f t="shared" si="39"/>
        <v>10</v>
      </c>
    </row>
    <row r="267" spans="1:6" s="13" customFormat="1" ht="30.4" customHeight="1" thickTop="1" thickBot="1" x14ac:dyDescent="0.25">
      <c r="A267" s="61" t="s">
        <v>185</v>
      </c>
      <c r="B267" s="62" t="s">
        <v>450</v>
      </c>
      <c r="C267" s="66">
        <f>SUM(C268:C284)</f>
        <v>0</v>
      </c>
      <c r="D267" s="64"/>
      <c r="E267" s="119"/>
      <c r="F267" s="68">
        <f>SUM(F268:F284)</f>
        <v>250</v>
      </c>
    </row>
    <row r="268" spans="1:6" s="13" customFormat="1" ht="30.4" customHeight="1" thickTop="1" x14ac:dyDescent="0.2">
      <c r="A268" s="31" t="s">
        <v>186</v>
      </c>
      <c r="B268" s="17" t="s">
        <v>451</v>
      </c>
      <c r="C268" s="57"/>
      <c r="D268" s="58" t="s">
        <v>260</v>
      </c>
      <c r="E268" s="58">
        <v>10</v>
      </c>
      <c r="F268" s="58">
        <f>IF(C268="NA",0,IF(D268="VD",IF($C$3="Renouvellement",E268*2,E268),E268))</f>
        <v>10</v>
      </c>
    </row>
    <row r="269" spans="1:6" s="13" customFormat="1" ht="30.4" customHeight="1" x14ac:dyDescent="0.2">
      <c r="A269" s="147" t="s">
        <v>452</v>
      </c>
      <c r="B269" s="148"/>
      <c r="C269" s="156"/>
      <c r="D269" s="156"/>
      <c r="E269" s="156"/>
      <c r="F269" s="156"/>
    </row>
    <row r="270" spans="1:6" s="13" customFormat="1" ht="30.4" customHeight="1" x14ac:dyDescent="0.2">
      <c r="A270" s="19" t="s">
        <v>187</v>
      </c>
      <c r="B270" s="15" t="s">
        <v>453</v>
      </c>
      <c r="C270" s="57"/>
      <c r="D270" s="14" t="s">
        <v>260</v>
      </c>
      <c r="E270" s="14">
        <v>10</v>
      </c>
      <c r="F270" s="58">
        <f t="shared" ref="F270:F272" si="40">IF(C270="NA",0,IF(D270="VD",IF($C$3="Renouvellement",E270*2,E270),E270))</f>
        <v>10</v>
      </c>
    </row>
    <row r="271" spans="1:6" s="13" customFormat="1" ht="30.4" customHeight="1" x14ac:dyDescent="0.2">
      <c r="A271" s="19" t="s">
        <v>188</v>
      </c>
      <c r="B271" s="15" t="s">
        <v>454</v>
      </c>
      <c r="C271" s="57"/>
      <c r="D271" s="14" t="s">
        <v>260</v>
      </c>
      <c r="E271" s="14">
        <v>10</v>
      </c>
      <c r="F271" s="58">
        <f t="shared" si="40"/>
        <v>10</v>
      </c>
    </row>
    <row r="272" spans="1:6" s="13" customFormat="1" ht="30.4" customHeight="1" x14ac:dyDescent="0.2">
      <c r="A272" s="19" t="s">
        <v>189</v>
      </c>
      <c r="B272" s="15" t="s">
        <v>455</v>
      </c>
      <c r="C272" s="57"/>
      <c r="D272" s="14" t="s">
        <v>260</v>
      </c>
      <c r="E272" s="14">
        <v>10</v>
      </c>
      <c r="F272" s="58">
        <f t="shared" si="40"/>
        <v>10</v>
      </c>
    </row>
    <row r="273" spans="1:6" s="13" customFormat="1" ht="30.4" customHeight="1" x14ac:dyDescent="0.2">
      <c r="A273" s="147" t="s">
        <v>615</v>
      </c>
      <c r="B273" s="148"/>
      <c r="C273" s="156"/>
      <c r="D273" s="156"/>
      <c r="E273" s="156"/>
      <c r="F273" s="156"/>
    </row>
    <row r="274" spans="1:6" s="13" customFormat="1" ht="30.4" customHeight="1" x14ac:dyDescent="0.2">
      <c r="A274" s="19" t="s">
        <v>190</v>
      </c>
      <c r="B274" s="15" t="s">
        <v>332</v>
      </c>
      <c r="C274" s="57"/>
      <c r="D274" s="14" t="s">
        <v>260</v>
      </c>
      <c r="E274" s="14">
        <v>10</v>
      </c>
      <c r="F274" s="58">
        <f t="shared" ref="F274:F278" si="41">IF(C274="NA",0,IF(D274="VD",IF($C$3="Renouvellement",E274*2,E274),E274))</f>
        <v>10</v>
      </c>
    </row>
    <row r="275" spans="1:6" s="13" customFormat="1" ht="30.4" customHeight="1" x14ac:dyDescent="0.2">
      <c r="A275" s="19" t="s">
        <v>191</v>
      </c>
      <c r="B275" s="15" t="s">
        <v>334</v>
      </c>
      <c r="C275" s="57"/>
      <c r="D275" s="14" t="s">
        <v>260</v>
      </c>
      <c r="E275" s="14">
        <v>10</v>
      </c>
      <c r="F275" s="58">
        <f t="shared" si="41"/>
        <v>10</v>
      </c>
    </row>
    <row r="276" spans="1:6" s="13" customFormat="1" ht="30.4" customHeight="1" x14ac:dyDescent="0.2">
      <c r="A276" s="19" t="s">
        <v>192</v>
      </c>
      <c r="B276" s="15" t="s">
        <v>336</v>
      </c>
      <c r="C276" s="57"/>
      <c r="D276" s="14" t="s">
        <v>260</v>
      </c>
      <c r="E276" s="14">
        <v>10</v>
      </c>
      <c r="F276" s="58">
        <f t="shared" si="41"/>
        <v>10</v>
      </c>
    </row>
    <row r="277" spans="1:6" s="13" customFormat="1" ht="30.4" customHeight="1" x14ac:dyDescent="0.2">
      <c r="A277" s="19" t="s">
        <v>193</v>
      </c>
      <c r="B277" s="15" t="s">
        <v>456</v>
      </c>
      <c r="C277" s="57"/>
      <c r="D277" s="14" t="s">
        <v>258</v>
      </c>
      <c r="E277" s="14">
        <v>50</v>
      </c>
      <c r="F277" s="58">
        <f t="shared" si="41"/>
        <v>50</v>
      </c>
    </row>
    <row r="278" spans="1:6" s="13" customFormat="1" ht="30.4" customHeight="1" x14ac:dyDescent="0.2">
      <c r="A278" s="19" t="s">
        <v>194</v>
      </c>
      <c r="B278" s="15" t="s">
        <v>457</v>
      </c>
      <c r="C278" s="57"/>
      <c r="D278" s="14" t="s">
        <v>258</v>
      </c>
      <c r="E278" s="14">
        <v>50</v>
      </c>
      <c r="F278" s="58">
        <f t="shared" si="41"/>
        <v>50</v>
      </c>
    </row>
    <row r="279" spans="1:6" s="13" customFormat="1" ht="30.4" customHeight="1" x14ac:dyDescent="0.2">
      <c r="A279" s="147" t="s">
        <v>614</v>
      </c>
      <c r="B279" s="148"/>
      <c r="C279" s="156"/>
      <c r="D279" s="156"/>
      <c r="E279" s="156"/>
      <c r="F279" s="156"/>
    </row>
    <row r="280" spans="1:6" s="13" customFormat="1" ht="30.4" customHeight="1" x14ac:dyDescent="0.2">
      <c r="A280" s="19" t="s">
        <v>195</v>
      </c>
      <c r="B280" s="15" t="s">
        <v>332</v>
      </c>
      <c r="C280" s="57"/>
      <c r="D280" s="14" t="s">
        <v>260</v>
      </c>
      <c r="E280" s="14">
        <v>10</v>
      </c>
      <c r="F280" s="58">
        <f t="shared" ref="F280:F284" si="42">IF(C280="NA",0,IF(D280="VD",IF($C$3="Renouvellement",E280*2,E280),E280))</f>
        <v>10</v>
      </c>
    </row>
    <row r="281" spans="1:6" s="13" customFormat="1" ht="30.4" customHeight="1" x14ac:dyDescent="0.2">
      <c r="A281" s="19" t="s">
        <v>196</v>
      </c>
      <c r="B281" s="15" t="s">
        <v>334</v>
      </c>
      <c r="C281" s="57"/>
      <c r="D281" s="14" t="s">
        <v>260</v>
      </c>
      <c r="E281" s="14">
        <v>10</v>
      </c>
      <c r="F281" s="58">
        <f t="shared" si="42"/>
        <v>10</v>
      </c>
    </row>
    <row r="282" spans="1:6" s="13" customFormat="1" ht="30.4" customHeight="1" x14ac:dyDescent="0.2">
      <c r="A282" s="19" t="s">
        <v>197</v>
      </c>
      <c r="B282" s="15" t="s">
        <v>336</v>
      </c>
      <c r="C282" s="57"/>
      <c r="D282" s="14" t="s">
        <v>260</v>
      </c>
      <c r="E282" s="14">
        <v>10</v>
      </c>
      <c r="F282" s="58">
        <f t="shared" si="42"/>
        <v>10</v>
      </c>
    </row>
    <row r="283" spans="1:6" s="13" customFormat="1" ht="30.4" customHeight="1" x14ac:dyDescent="0.2">
      <c r="A283" s="19" t="s">
        <v>198</v>
      </c>
      <c r="B283" s="15" t="s">
        <v>458</v>
      </c>
      <c r="C283" s="57"/>
      <c r="D283" s="14" t="s">
        <v>258</v>
      </c>
      <c r="E283" s="14">
        <v>40</v>
      </c>
      <c r="F283" s="58">
        <f t="shared" si="42"/>
        <v>40</v>
      </c>
    </row>
    <row r="284" spans="1:6" s="13" customFormat="1" ht="30.4" customHeight="1" thickBot="1" x14ac:dyDescent="0.25">
      <c r="A284" s="19" t="s">
        <v>199</v>
      </c>
      <c r="B284" s="15" t="s">
        <v>459</v>
      </c>
      <c r="C284" s="57"/>
      <c r="D284" s="50" t="s">
        <v>260</v>
      </c>
      <c r="E284" s="50">
        <v>10</v>
      </c>
      <c r="F284" s="58">
        <f t="shared" si="42"/>
        <v>10</v>
      </c>
    </row>
    <row r="285" spans="1:6" s="13" customFormat="1" ht="30.4" customHeight="1" thickTop="1" thickBot="1" x14ac:dyDescent="0.25">
      <c r="A285" s="61" t="s">
        <v>200</v>
      </c>
      <c r="B285" s="62" t="s">
        <v>460</v>
      </c>
      <c r="C285" s="66">
        <f>SUM(C286:C304)</f>
        <v>0</v>
      </c>
      <c r="D285" s="64"/>
      <c r="E285" s="119"/>
      <c r="F285" s="68">
        <f>SUM(F286:F304)</f>
        <v>530</v>
      </c>
    </row>
    <row r="286" spans="1:6" s="13" customFormat="1" ht="30.4" customHeight="1" thickTop="1" x14ac:dyDescent="0.2">
      <c r="A286" s="31" t="s">
        <v>201</v>
      </c>
      <c r="B286" s="17" t="s">
        <v>461</v>
      </c>
      <c r="C286" s="57"/>
      <c r="D286" s="58" t="s">
        <v>260</v>
      </c>
      <c r="E286" s="58">
        <v>10</v>
      </c>
      <c r="F286" s="58">
        <f t="shared" ref="F286:F287" si="43">IF(C286="NA",0,IF(D286="VD",IF($C$3="Renouvellement",E286*2,E286),E286))</f>
        <v>10</v>
      </c>
    </row>
    <row r="287" spans="1:6" s="13" customFormat="1" ht="30.4" customHeight="1" x14ac:dyDescent="0.2">
      <c r="A287" s="30" t="s">
        <v>202</v>
      </c>
      <c r="B287" s="16" t="s">
        <v>462</v>
      </c>
      <c r="C287" s="57"/>
      <c r="D287" s="14" t="s">
        <v>258</v>
      </c>
      <c r="E287" s="14">
        <v>50</v>
      </c>
      <c r="F287" s="58">
        <f t="shared" si="43"/>
        <v>50</v>
      </c>
    </row>
    <row r="288" spans="1:6" s="13" customFormat="1" ht="30.4" customHeight="1" x14ac:dyDescent="0.2">
      <c r="A288" s="163" t="s">
        <v>580</v>
      </c>
      <c r="B288" s="164"/>
      <c r="C288" s="165"/>
      <c r="D288" s="165"/>
      <c r="E288" s="165"/>
      <c r="F288" s="165"/>
    </row>
    <row r="289" spans="1:10" s="13" customFormat="1" ht="30.4" customHeight="1" x14ac:dyDescent="0.2">
      <c r="A289" s="30" t="s">
        <v>203</v>
      </c>
      <c r="B289" s="16" t="s">
        <v>532</v>
      </c>
      <c r="C289" s="57"/>
      <c r="D289" s="14" t="s">
        <v>262</v>
      </c>
      <c r="E289" s="14">
        <v>25</v>
      </c>
      <c r="F289" s="58">
        <f t="shared" ref="F289:F290" si="44">IF(C289="NA",0,IF(D289="VD",IF($C$3="Renouvellement",E289*2,E289),E289))</f>
        <v>25</v>
      </c>
    </row>
    <row r="290" spans="1:10" s="13" customFormat="1" ht="30.4" customHeight="1" x14ac:dyDescent="0.2">
      <c r="A290" s="19" t="s">
        <v>204</v>
      </c>
      <c r="B290" s="15" t="s">
        <v>533</v>
      </c>
      <c r="C290" s="57"/>
      <c r="D290" s="14" t="s">
        <v>262</v>
      </c>
      <c r="E290" s="14">
        <v>50</v>
      </c>
      <c r="F290" s="58">
        <f t="shared" si="44"/>
        <v>50</v>
      </c>
    </row>
    <row r="291" spans="1:10" s="13" customFormat="1" ht="30.4" customHeight="1" x14ac:dyDescent="0.2">
      <c r="A291" s="147" t="s">
        <v>463</v>
      </c>
      <c r="B291" s="148"/>
      <c r="C291" s="156"/>
      <c r="D291" s="156"/>
      <c r="E291" s="156"/>
      <c r="F291" s="156"/>
    </row>
    <row r="292" spans="1:10" s="13" customFormat="1" ht="30.4" customHeight="1" x14ac:dyDescent="0.2">
      <c r="A292" s="19" t="s">
        <v>205</v>
      </c>
      <c r="B292" s="15" t="s">
        <v>506</v>
      </c>
      <c r="C292" s="57"/>
      <c r="D292" s="14" t="s">
        <v>258</v>
      </c>
      <c r="E292" s="14">
        <v>25</v>
      </c>
      <c r="F292" s="58">
        <f t="shared" ref="F292:F296" si="45">IF(C292="NA",0,IF(D292="VD",IF($C$3="Renouvellement",E292*2,E292),E292))</f>
        <v>25</v>
      </c>
    </row>
    <row r="293" spans="1:10" s="13" customFormat="1" ht="30.4" customHeight="1" x14ac:dyDescent="0.2">
      <c r="A293" s="19" t="s">
        <v>208</v>
      </c>
      <c r="B293" s="16" t="s">
        <v>620</v>
      </c>
      <c r="C293" s="57"/>
      <c r="D293" s="14" t="s">
        <v>258</v>
      </c>
      <c r="E293" s="14">
        <v>25</v>
      </c>
      <c r="F293" s="58">
        <f t="shared" si="45"/>
        <v>25</v>
      </c>
    </row>
    <row r="294" spans="1:10" s="13" customFormat="1" ht="30.4" customHeight="1" x14ac:dyDescent="0.2">
      <c r="A294" s="19" t="s">
        <v>209</v>
      </c>
      <c r="B294" s="16" t="s">
        <v>534</v>
      </c>
      <c r="C294" s="57"/>
      <c r="D294" s="14" t="s">
        <v>258</v>
      </c>
      <c r="E294" s="14">
        <v>50</v>
      </c>
      <c r="F294" s="58">
        <f t="shared" si="45"/>
        <v>50</v>
      </c>
    </row>
    <row r="295" spans="1:10" s="13" customFormat="1" ht="30.4" customHeight="1" x14ac:dyDescent="0.2">
      <c r="A295" s="19" t="s">
        <v>210</v>
      </c>
      <c r="B295" s="15" t="s">
        <v>507</v>
      </c>
      <c r="C295" s="57"/>
      <c r="D295" s="14" t="s">
        <v>258</v>
      </c>
      <c r="E295" s="14">
        <v>50</v>
      </c>
      <c r="F295" s="58">
        <f t="shared" si="45"/>
        <v>50</v>
      </c>
    </row>
    <row r="296" spans="1:10" s="13" customFormat="1" ht="30.4" customHeight="1" x14ac:dyDescent="0.2">
      <c r="A296" s="19" t="s">
        <v>211</v>
      </c>
      <c r="B296" s="15" t="s">
        <v>508</v>
      </c>
      <c r="C296" s="57"/>
      <c r="D296" s="14" t="s">
        <v>258</v>
      </c>
      <c r="E296" s="14">
        <v>25</v>
      </c>
      <c r="F296" s="58">
        <f t="shared" si="45"/>
        <v>25</v>
      </c>
      <c r="J296" s="42"/>
    </row>
    <row r="297" spans="1:10" s="128" customFormat="1" ht="30.4" customHeight="1" x14ac:dyDescent="0.2">
      <c r="A297" s="163" t="s">
        <v>581</v>
      </c>
      <c r="B297" s="164"/>
      <c r="C297" s="165"/>
      <c r="D297" s="165"/>
      <c r="E297" s="165"/>
      <c r="F297" s="165"/>
    </row>
    <row r="298" spans="1:10" s="13" customFormat="1" ht="30.4" customHeight="1" x14ac:dyDescent="0.2">
      <c r="A298" s="19" t="s">
        <v>212</v>
      </c>
      <c r="B298" s="15" t="s">
        <v>535</v>
      </c>
      <c r="C298" s="57"/>
      <c r="D298" s="14" t="s">
        <v>258</v>
      </c>
      <c r="E298" s="14">
        <v>25</v>
      </c>
      <c r="F298" s="58">
        <f t="shared" ref="F298:F304" si="46">IF(C298="NA",0,IF(D298="VD",IF($C$3="Renouvellement",E298*2,E298),E298))</f>
        <v>25</v>
      </c>
      <c r="G298" s="42"/>
      <c r="H298" s="42"/>
      <c r="J298" s="39"/>
    </row>
    <row r="299" spans="1:10" s="13" customFormat="1" ht="30.4" customHeight="1" x14ac:dyDescent="0.2">
      <c r="A299" s="19" t="s">
        <v>214</v>
      </c>
      <c r="B299" s="15" t="s">
        <v>536</v>
      </c>
      <c r="C299" s="57"/>
      <c r="D299" s="14" t="s">
        <v>258</v>
      </c>
      <c r="E299" s="14">
        <v>25</v>
      </c>
      <c r="F299" s="58">
        <f t="shared" si="46"/>
        <v>25</v>
      </c>
      <c r="J299" s="39"/>
    </row>
    <row r="300" spans="1:10" s="13" customFormat="1" ht="30.4" customHeight="1" x14ac:dyDescent="0.2">
      <c r="A300" s="19" t="s">
        <v>215</v>
      </c>
      <c r="B300" s="15" t="s">
        <v>537</v>
      </c>
      <c r="C300" s="57"/>
      <c r="D300" s="14" t="s">
        <v>258</v>
      </c>
      <c r="E300" s="14">
        <v>50</v>
      </c>
      <c r="F300" s="58">
        <f t="shared" si="46"/>
        <v>50</v>
      </c>
      <c r="G300" s="39"/>
      <c r="H300" s="39"/>
      <c r="J300" s="39"/>
    </row>
    <row r="301" spans="1:10" s="13" customFormat="1" ht="30.4" customHeight="1" x14ac:dyDescent="0.2">
      <c r="A301" s="19" t="s">
        <v>216</v>
      </c>
      <c r="B301" s="15" t="s">
        <v>509</v>
      </c>
      <c r="C301" s="57"/>
      <c r="D301" s="14" t="s">
        <v>258</v>
      </c>
      <c r="E301" s="14">
        <v>50</v>
      </c>
      <c r="F301" s="58">
        <f t="shared" si="46"/>
        <v>50</v>
      </c>
      <c r="G301" s="39"/>
      <c r="H301" s="39"/>
      <c r="J301" s="39"/>
    </row>
    <row r="302" spans="1:10" s="13" customFormat="1" ht="30.4" customHeight="1" x14ac:dyDescent="0.2">
      <c r="A302" s="19" t="s">
        <v>217</v>
      </c>
      <c r="B302" s="15" t="s">
        <v>510</v>
      </c>
      <c r="C302" s="57"/>
      <c r="D302" s="14" t="s">
        <v>258</v>
      </c>
      <c r="E302" s="14">
        <v>25</v>
      </c>
      <c r="F302" s="58">
        <f t="shared" si="46"/>
        <v>25</v>
      </c>
      <c r="G302" s="39"/>
      <c r="H302" s="39"/>
      <c r="J302" s="39"/>
    </row>
    <row r="303" spans="1:10" s="13" customFormat="1" ht="30.4" customHeight="1" x14ac:dyDescent="0.2">
      <c r="A303" s="19" t="s">
        <v>464</v>
      </c>
      <c r="B303" s="15" t="s">
        <v>465</v>
      </c>
      <c r="C303" s="57"/>
      <c r="D303" s="14" t="s">
        <v>262</v>
      </c>
      <c r="E303" s="14">
        <v>40</v>
      </c>
      <c r="F303" s="58">
        <f t="shared" si="46"/>
        <v>40</v>
      </c>
      <c r="G303" s="39"/>
      <c r="H303" s="39"/>
      <c r="J303" s="39"/>
    </row>
    <row r="304" spans="1:10" s="13" customFormat="1" ht="30.4" customHeight="1" thickBot="1" x14ac:dyDescent="0.25">
      <c r="A304" s="19" t="s">
        <v>466</v>
      </c>
      <c r="B304" s="15" t="s">
        <v>459</v>
      </c>
      <c r="C304" s="57"/>
      <c r="D304" s="50" t="s">
        <v>260</v>
      </c>
      <c r="E304" s="50">
        <v>5</v>
      </c>
      <c r="F304" s="58">
        <f t="shared" si="46"/>
        <v>5</v>
      </c>
      <c r="G304" s="39"/>
      <c r="H304" s="39"/>
      <c r="J304" s="39"/>
    </row>
    <row r="305" spans="1:10" s="22" customFormat="1" ht="49.5" customHeight="1" thickTop="1" thickBot="1" x14ac:dyDescent="0.25">
      <c r="A305" s="114">
        <v>5</v>
      </c>
      <c r="B305" s="139" t="s">
        <v>582</v>
      </c>
      <c r="C305" s="111">
        <f>C306+C331+C349</f>
        <v>0</v>
      </c>
      <c r="D305" s="141"/>
      <c r="E305" s="112"/>
      <c r="F305" s="144">
        <f>F306+F331+F349</f>
        <v>900</v>
      </c>
      <c r="G305" s="39"/>
      <c r="H305" s="39"/>
      <c r="I305" s="42"/>
      <c r="J305" s="43"/>
    </row>
    <row r="306" spans="1:10" s="13" customFormat="1" ht="30.4" customHeight="1" thickTop="1" thickBot="1" x14ac:dyDescent="0.25">
      <c r="A306" s="61" t="s">
        <v>218</v>
      </c>
      <c r="B306" s="62" t="s">
        <v>467</v>
      </c>
      <c r="C306" s="66">
        <f>SUM(C307:C309,C311:C330)</f>
        <v>0</v>
      </c>
      <c r="D306" s="64"/>
      <c r="E306" s="119"/>
      <c r="F306" s="68">
        <f>SUM(F307:F330)</f>
        <v>525</v>
      </c>
      <c r="G306" s="39"/>
      <c r="H306" s="39"/>
      <c r="J306" s="39"/>
    </row>
    <row r="307" spans="1:10" s="39" customFormat="1" ht="30.4" customHeight="1" thickTop="1" x14ac:dyDescent="0.2">
      <c r="A307" s="40" t="s">
        <v>219</v>
      </c>
      <c r="B307" s="20" t="s">
        <v>468</v>
      </c>
      <c r="C307" s="57"/>
      <c r="D307" s="60" t="s">
        <v>260</v>
      </c>
      <c r="E307" s="60">
        <v>10</v>
      </c>
      <c r="F307" s="58">
        <f t="shared" ref="F307:F309" si="47">IF(C307="NA",0,IF(D307="VD",IF($C$3="Renouvellement",E307*2,E307),E307))</f>
        <v>10</v>
      </c>
    </row>
    <row r="308" spans="1:10" s="39" customFormat="1" ht="30.4" customHeight="1" x14ac:dyDescent="0.2">
      <c r="A308" s="30" t="s">
        <v>220</v>
      </c>
      <c r="B308" s="16" t="s">
        <v>244</v>
      </c>
      <c r="C308" s="57"/>
      <c r="D308" s="38" t="s">
        <v>260</v>
      </c>
      <c r="E308" s="38">
        <v>10</v>
      </c>
      <c r="F308" s="58">
        <f t="shared" si="47"/>
        <v>10</v>
      </c>
    </row>
    <row r="309" spans="1:10" s="39" customFormat="1" ht="30.4" customHeight="1" x14ac:dyDescent="0.2">
      <c r="A309" s="30" t="s">
        <v>221</v>
      </c>
      <c r="B309" s="16" t="s">
        <v>245</v>
      </c>
      <c r="C309" s="57"/>
      <c r="D309" s="38" t="s">
        <v>260</v>
      </c>
      <c r="E309" s="38">
        <v>10</v>
      </c>
      <c r="F309" s="58">
        <f t="shared" si="47"/>
        <v>10</v>
      </c>
    </row>
    <row r="310" spans="1:10" s="39" customFormat="1" ht="30.4" customHeight="1" x14ac:dyDescent="0.2">
      <c r="A310" s="161" t="s">
        <v>469</v>
      </c>
      <c r="B310" s="162" t="s">
        <v>438</v>
      </c>
      <c r="C310" s="173"/>
      <c r="D310" s="173"/>
      <c r="E310" s="173"/>
      <c r="F310" s="173"/>
    </row>
    <row r="311" spans="1:10" s="39" customFormat="1" ht="30.4" customHeight="1" x14ac:dyDescent="0.2">
      <c r="A311" s="19" t="s">
        <v>222</v>
      </c>
      <c r="B311" s="16" t="s">
        <v>470</v>
      </c>
      <c r="C311" s="57"/>
      <c r="D311" s="38" t="s">
        <v>258</v>
      </c>
      <c r="E311" s="38">
        <v>25</v>
      </c>
      <c r="F311" s="58">
        <f t="shared" ref="F311:F330" si="48">IF(C311="NA",0,IF(D311="VD",IF($C$3="Renouvellement",E311*2,E311),E311))</f>
        <v>25</v>
      </c>
    </row>
    <row r="312" spans="1:10" s="39" customFormat="1" ht="30.4" customHeight="1" x14ac:dyDescent="0.2">
      <c r="A312" s="30" t="s">
        <v>223</v>
      </c>
      <c r="B312" s="15" t="s">
        <v>471</v>
      </c>
      <c r="C312" s="57"/>
      <c r="D312" s="38" t="s">
        <v>258</v>
      </c>
      <c r="E312" s="38">
        <v>25</v>
      </c>
      <c r="F312" s="58">
        <f t="shared" si="48"/>
        <v>25</v>
      </c>
      <c r="J312" s="36"/>
    </row>
    <row r="313" spans="1:10" s="39" customFormat="1" ht="30.4" customHeight="1" x14ac:dyDescent="0.2">
      <c r="A313" s="30" t="s">
        <v>224</v>
      </c>
      <c r="B313" s="130" t="s">
        <v>538</v>
      </c>
      <c r="C313" s="57"/>
      <c r="D313" s="38" t="s">
        <v>258</v>
      </c>
      <c r="E313" s="38">
        <v>25</v>
      </c>
      <c r="F313" s="58">
        <f t="shared" si="48"/>
        <v>25</v>
      </c>
      <c r="J313" s="36"/>
    </row>
    <row r="314" spans="1:10" s="39" customFormat="1" ht="30.4" customHeight="1" x14ac:dyDescent="0.2">
      <c r="A314" s="30" t="s">
        <v>225</v>
      </c>
      <c r="B314" s="130" t="s">
        <v>583</v>
      </c>
      <c r="C314" s="57"/>
      <c r="D314" s="38" t="s">
        <v>258</v>
      </c>
      <c r="E314" s="38">
        <v>25</v>
      </c>
      <c r="F314" s="58">
        <f t="shared" si="48"/>
        <v>25</v>
      </c>
      <c r="G314" s="36"/>
      <c r="H314" s="36"/>
      <c r="J314" s="36"/>
    </row>
    <row r="315" spans="1:10" s="39" customFormat="1" ht="30.4" customHeight="1" x14ac:dyDescent="0.2">
      <c r="A315" s="30" t="s">
        <v>226</v>
      </c>
      <c r="B315" s="130" t="s">
        <v>584</v>
      </c>
      <c r="C315" s="57"/>
      <c r="D315" s="38" t="s">
        <v>258</v>
      </c>
      <c r="E315" s="38">
        <v>25</v>
      </c>
      <c r="F315" s="58">
        <f t="shared" si="48"/>
        <v>25</v>
      </c>
      <c r="G315" s="36"/>
      <c r="H315" s="36"/>
      <c r="J315" s="36"/>
    </row>
    <row r="316" spans="1:10" s="39" customFormat="1" ht="30.4" customHeight="1" x14ac:dyDescent="0.2">
      <c r="A316" s="31" t="s">
        <v>227</v>
      </c>
      <c r="B316" s="140" t="s">
        <v>585</v>
      </c>
      <c r="C316" s="57"/>
      <c r="D316" s="38" t="s">
        <v>260</v>
      </c>
      <c r="E316" s="38">
        <v>10</v>
      </c>
      <c r="F316" s="58">
        <f t="shared" si="48"/>
        <v>10</v>
      </c>
      <c r="G316" s="36"/>
      <c r="H316" s="36"/>
      <c r="J316" s="36"/>
    </row>
    <row r="317" spans="1:10" s="39" customFormat="1" ht="30.4" customHeight="1" x14ac:dyDescent="0.2">
      <c r="A317" s="19" t="s">
        <v>228</v>
      </c>
      <c r="B317" s="15" t="s">
        <v>472</v>
      </c>
      <c r="C317" s="57"/>
      <c r="D317" s="38" t="s">
        <v>260</v>
      </c>
      <c r="E317" s="38">
        <v>10</v>
      </c>
      <c r="F317" s="58">
        <f t="shared" si="48"/>
        <v>10</v>
      </c>
      <c r="G317" s="36"/>
      <c r="H317" s="36"/>
      <c r="J317" s="36"/>
    </row>
    <row r="318" spans="1:10" s="39" customFormat="1" ht="30.4" customHeight="1" x14ac:dyDescent="0.2">
      <c r="A318" s="19" t="s">
        <v>229</v>
      </c>
      <c r="B318" s="15" t="s">
        <v>473</v>
      </c>
      <c r="C318" s="57"/>
      <c r="D318" s="38" t="s">
        <v>258</v>
      </c>
      <c r="E318" s="38">
        <v>30</v>
      </c>
      <c r="F318" s="58">
        <f t="shared" si="48"/>
        <v>30</v>
      </c>
      <c r="G318" s="36"/>
      <c r="H318" s="36"/>
      <c r="J318" s="36"/>
    </row>
    <row r="319" spans="1:10" s="39" customFormat="1" ht="30.4" customHeight="1" x14ac:dyDescent="0.2">
      <c r="A319" s="19" t="s">
        <v>230</v>
      </c>
      <c r="B319" s="15" t="s">
        <v>474</v>
      </c>
      <c r="C319" s="57"/>
      <c r="D319" s="38" t="s">
        <v>258</v>
      </c>
      <c r="E319" s="38">
        <v>30</v>
      </c>
      <c r="F319" s="58">
        <f t="shared" si="48"/>
        <v>30</v>
      </c>
      <c r="G319" s="36"/>
      <c r="H319" s="36"/>
      <c r="J319" s="36"/>
    </row>
    <row r="320" spans="1:10" s="39" customFormat="1" ht="30.4" customHeight="1" x14ac:dyDescent="0.2">
      <c r="A320" s="19" t="s">
        <v>231</v>
      </c>
      <c r="B320" s="15" t="s">
        <v>475</v>
      </c>
      <c r="C320" s="57"/>
      <c r="D320" s="38" t="s">
        <v>258</v>
      </c>
      <c r="E320" s="38">
        <v>30</v>
      </c>
      <c r="F320" s="58">
        <f t="shared" si="48"/>
        <v>30</v>
      </c>
      <c r="G320" s="36"/>
      <c r="H320" s="36"/>
      <c r="J320" s="36"/>
    </row>
    <row r="321" spans="1:10" s="36" customFormat="1" ht="30.4" customHeight="1" x14ac:dyDescent="0.2">
      <c r="A321" s="19" t="s">
        <v>232</v>
      </c>
      <c r="B321" s="15" t="s">
        <v>476</v>
      </c>
      <c r="C321" s="57"/>
      <c r="D321" s="38" t="s">
        <v>258</v>
      </c>
      <c r="E321" s="38">
        <v>25</v>
      </c>
      <c r="F321" s="58">
        <f t="shared" si="48"/>
        <v>25</v>
      </c>
    </row>
    <row r="322" spans="1:10" s="36" customFormat="1" ht="30.4" customHeight="1" x14ac:dyDescent="0.2">
      <c r="A322" s="19" t="s">
        <v>233</v>
      </c>
      <c r="B322" s="15" t="s">
        <v>477</v>
      </c>
      <c r="C322" s="57"/>
      <c r="D322" s="38" t="s">
        <v>258</v>
      </c>
      <c r="E322" s="38">
        <v>25</v>
      </c>
      <c r="F322" s="58">
        <f t="shared" si="48"/>
        <v>25</v>
      </c>
    </row>
    <row r="323" spans="1:10" s="36" customFormat="1" ht="30.4" customHeight="1" x14ac:dyDescent="0.2">
      <c r="A323" s="19" t="s">
        <v>234</v>
      </c>
      <c r="B323" s="15" t="s">
        <v>478</v>
      </c>
      <c r="C323" s="57"/>
      <c r="D323" s="38" t="s">
        <v>258</v>
      </c>
      <c r="E323" s="38">
        <v>50</v>
      </c>
      <c r="F323" s="58">
        <f t="shared" si="48"/>
        <v>50</v>
      </c>
      <c r="J323" s="13"/>
    </row>
    <row r="324" spans="1:10" s="36" customFormat="1" ht="30.4" customHeight="1" x14ac:dyDescent="0.2">
      <c r="A324" s="19" t="s">
        <v>479</v>
      </c>
      <c r="B324" s="15" t="s">
        <v>480</v>
      </c>
      <c r="C324" s="57"/>
      <c r="D324" s="38" t="s">
        <v>258</v>
      </c>
      <c r="E324" s="38">
        <v>25</v>
      </c>
      <c r="F324" s="58">
        <f t="shared" si="48"/>
        <v>25</v>
      </c>
      <c r="J324" s="13"/>
    </row>
    <row r="325" spans="1:10" s="36" customFormat="1" ht="30.4" customHeight="1" x14ac:dyDescent="0.2">
      <c r="A325" s="19" t="s">
        <v>481</v>
      </c>
      <c r="B325" s="15" t="s">
        <v>482</v>
      </c>
      <c r="C325" s="57"/>
      <c r="D325" s="38" t="s">
        <v>258</v>
      </c>
      <c r="E325" s="38">
        <v>25</v>
      </c>
      <c r="F325" s="58">
        <f t="shared" si="48"/>
        <v>25</v>
      </c>
      <c r="G325" s="13"/>
      <c r="H325" s="13"/>
      <c r="J325" s="13"/>
    </row>
    <row r="326" spans="1:10" s="36" customFormat="1" ht="30.4" customHeight="1" x14ac:dyDescent="0.2">
      <c r="A326" s="19" t="s">
        <v>483</v>
      </c>
      <c r="B326" s="15" t="s">
        <v>484</v>
      </c>
      <c r="C326" s="57"/>
      <c r="D326" s="38" t="s">
        <v>258</v>
      </c>
      <c r="E326" s="38">
        <v>25</v>
      </c>
      <c r="F326" s="58">
        <f t="shared" si="48"/>
        <v>25</v>
      </c>
      <c r="G326" s="13"/>
      <c r="H326" s="13"/>
      <c r="J326" s="13"/>
    </row>
    <row r="327" spans="1:10" s="36" customFormat="1" ht="30.4" customHeight="1" x14ac:dyDescent="0.2">
      <c r="A327" s="19" t="s">
        <v>485</v>
      </c>
      <c r="B327" s="15" t="s">
        <v>486</v>
      </c>
      <c r="C327" s="57"/>
      <c r="D327" s="38" t="s">
        <v>258</v>
      </c>
      <c r="E327" s="38">
        <v>25</v>
      </c>
      <c r="F327" s="58">
        <f t="shared" si="48"/>
        <v>25</v>
      </c>
      <c r="G327" s="13"/>
      <c r="H327" s="13"/>
      <c r="J327" s="13"/>
    </row>
    <row r="328" spans="1:10" s="36" customFormat="1" ht="30.4" customHeight="1" x14ac:dyDescent="0.2">
      <c r="A328" s="19" t="s">
        <v>487</v>
      </c>
      <c r="B328" s="15" t="s">
        <v>488</v>
      </c>
      <c r="C328" s="57"/>
      <c r="D328" s="38" t="s">
        <v>258</v>
      </c>
      <c r="E328" s="38">
        <v>25</v>
      </c>
      <c r="F328" s="58">
        <f t="shared" si="48"/>
        <v>25</v>
      </c>
      <c r="G328" s="13"/>
      <c r="H328" s="13"/>
      <c r="J328" s="13"/>
    </row>
    <row r="329" spans="1:10" s="36" customFormat="1" ht="30.4" customHeight="1" x14ac:dyDescent="0.2">
      <c r="A329" s="19" t="s">
        <v>489</v>
      </c>
      <c r="B329" s="131" t="s">
        <v>490</v>
      </c>
      <c r="C329" s="57"/>
      <c r="D329" s="38" t="s">
        <v>258</v>
      </c>
      <c r="E329" s="38">
        <v>25</v>
      </c>
      <c r="F329" s="58">
        <f t="shared" si="48"/>
        <v>25</v>
      </c>
      <c r="G329" s="13"/>
      <c r="H329" s="13"/>
      <c r="J329" s="13"/>
    </row>
    <row r="330" spans="1:10" s="36" customFormat="1" ht="30.4" customHeight="1" thickBot="1" x14ac:dyDescent="0.25">
      <c r="A330" s="19" t="s">
        <v>491</v>
      </c>
      <c r="B330" s="131" t="s">
        <v>586</v>
      </c>
      <c r="C330" s="57"/>
      <c r="D330" s="51" t="s">
        <v>260</v>
      </c>
      <c r="E330" s="51">
        <v>10</v>
      </c>
      <c r="F330" s="58">
        <f t="shared" si="48"/>
        <v>10</v>
      </c>
      <c r="G330" s="13"/>
      <c r="H330" s="13"/>
      <c r="J330" s="13"/>
    </row>
    <row r="331" spans="1:10" s="36" customFormat="1" ht="30.4" customHeight="1" thickTop="1" thickBot="1" x14ac:dyDescent="0.25">
      <c r="A331" s="69" t="s">
        <v>235</v>
      </c>
      <c r="B331" s="70" t="s">
        <v>492</v>
      </c>
      <c r="C331" s="66">
        <f>SUM(C332:C340)</f>
        <v>0</v>
      </c>
      <c r="D331" s="71"/>
      <c r="E331" s="121"/>
      <c r="F331" s="68">
        <f>SUM(F332:F340)</f>
        <v>375</v>
      </c>
      <c r="G331" s="13"/>
      <c r="H331" s="13"/>
      <c r="J331" s="13"/>
    </row>
    <row r="332" spans="1:10" s="13" customFormat="1" ht="30.4" customHeight="1" thickTop="1" x14ac:dyDescent="0.2">
      <c r="A332" s="161" t="s">
        <v>493</v>
      </c>
      <c r="B332" s="162" t="s">
        <v>438</v>
      </c>
      <c r="C332" s="173"/>
      <c r="D332" s="173"/>
      <c r="E332" s="173"/>
      <c r="F332" s="173"/>
      <c r="J332" s="36"/>
    </row>
    <row r="333" spans="1:10" s="13" customFormat="1" ht="30.4" customHeight="1" x14ac:dyDescent="0.2">
      <c r="A333" s="19" t="s">
        <v>236</v>
      </c>
      <c r="B333" s="15" t="s">
        <v>494</v>
      </c>
      <c r="C333" s="57"/>
      <c r="D333" s="38" t="s">
        <v>262</v>
      </c>
      <c r="E333" s="38">
        <v>80</v>
      </c>
      <c r="F333" s="58">
        <f t="shared" ref="F333:F339" si="49">IF(C333="NA",0,IF(D333="VD",IF($C$3="Renouvellement",E333*2,E333),E333))</f>
        <v>80</v>
      </c>
      <c r="J333" s="3"/>
    </row>
    <row r="334" spans="1:10" s="13" customFormat="1" ht="30.4" customHeight="1" x14ac:dyDescent="0.2">
      <c r="A334" s="19" t="s">
        <v>237</v>
      </c>
      <c r="B334" s="15" t="s">
        <v>495</v>
      </c>
      <c r="C334" s="57"/>
      <c r="D334" s="38" t="s">
        <v>262</v>
      </c>
      <c r="E334" s="38">
        <v>25</v>
      </c>
      <c r="F334" s="58">
        <f t="shared" si="49"/>
        <v>25</v>
      </c>
      <c r="G334" s="3"/>
      <c r="H334" s="3"/>
      <c r="J334" s="3"/>
    </row>
    <row r="335" spans="1:10" s="13" customFormat="1" ht="30.4" customHeight="1" x14ac:dyDescent="0.2">
      <c r="A335" s="19" t="s">
        <v>238</v>
      </c>
      <c r="B335" s="131" t="s">
        <v>587</v>
      </c>
      <c r="C335" s="57"/>
      <c r="D335" s="38" t="s">
        <v>262</v>
      </c>
      <c r="E335" s="38">
        <v>80</v>
      </c>
      <c r="F335" s="58">
        <f t="shared" si="49"/>
        <v>80</v>
      </c>
      <c r="G335" s="3"/>
      <c r="H335" s="3"/>
      <c r="J335" s="3"/>
    </row>
    <row r="336" spans="1:10" s="13" customFormat="1" ht="30.4" customHeight="1" x14ac:dyDescent="0.2">
      <c r="A336" s="19" t="s">
        <v>239</v>
      </c>
      <c r="B336" s="15" t="s">
        <v>496</v>
      </c>
      <c r="C336" s="57"/>
      <c r="D336" s="38" t="s">
        <v>262</v>
      </c>
      <c r="E336" s="38">
        <v>50</v>
      </c>
      <c r="F336" s="58">
        <f t="shared" si="49"/>
        <v>50</v>
      </c>
      <c r="G336" s="3"/>
      <c r="H336" s="3"/>
      <c r="J336" s="3"/>
    </row>
    <row r="337" spans="1:10" s="13" customFormat="1" ht="30.4" customHeight="1" x14ac:dyDescent="0.2">
      <c r="A337" s="19" t="s">
        <v>240</v>
      </c>
      <c r="B337" s="15" t="s">
        <v>497</v>
      </c>
      <c r="C337" s="57"/>
      <c r="D337" s="38" t="s">
        <v>262</v>
      </c>
      <c r="E337" s="38">
        <v>50</v>
      </c>
      <c r="F337" s="58">
        <f t="shared" si="49"/>
        <v>50</v>
      </c>
      <c r="G337" s="3"/>
      <c r="H337" s="3"/>
      <c r="J337" s="3"/>
    </row>
    <row r="338" spans="1:10" s="13" customFormat="1" ht="30.4" customHeight="1" x14ac:dyDescent="0.2">
      <c r="A338" s="19" t="s">
        <v>241</v>
      </c>
      <c r="B338" s="131" t="s">
        <v>588</v>
      </c>
      <c r="C338" s="57"/>
      <c r="D338" s="38" t="s">
        <v>262</v>
      </c>
      <c r="E338" s="38">
        <v>20</v>
      </c>
      <c r="F338" s="58">
        <f t="shared" si="49"/>
        <v>20</v>
      </c>
      <c r="G338" s="3"/>
      <c r="H338" s="3"/>
      <c r="J338" s="3"/>
    </row>
    <row r="339" spans="1:10" s="13" customFormat="1" ht="30.4" customHeight="1" x14ac:dyDescent="0.2">
      <c r="A339" s="19" t="s">
        <v>242</v>
      </c>
      <c r="B339" s="131" t="s">
        <v>539</v>
      </c>
      <c r="C339" s="57"/>
      <c r="D339" s="38" t="s">
        <v>262</v>
      </c>
      <c r="E339" s="38">
        <v>20</v>
      </c>
      <c r="F339" s="58">
        <f t="shared" si="49"/>
        <v>20</v>
      </c>
      <c r="G339" s="3"/>
      <c r="H339" s="3"/>
      <c r="J339" s="3"/>
    </row>
    <row r="340" spans="1:10" s="13" customFormat="1" ht="30.4" customHeight="1" x14ac:dyDescent="0.2">
      <c r="A340" s="30" t="s">
        <v>243</v>
      </c>
      <c r="B340" s="131" t="s">
        <v>589</v>
      </c>
      <c r="C340" s="57"/>
      <c r="D340" s="38" t="s">
        <v>258</v>
      </c>
      <c r="E340" s="38">
        <v>50</v>
      </c>
      <c r="F340" s="58">
        <f>IF(C340="NA",0,IF(D340="VD",IF($C$3="Renouvellement",E340*2,E340),E340))</f>
        <v>50</v>
      </c>
      <c r="G340" s="3"/>
      <c r="H340" s="3"/>
      <c r="J340" s="3"/>
    </row>
    <row r="341" spans="1:10" ht="33.4" customHeight="1" x14ac:dyDescent="0.2">
      <c r="B341" s="45" t="s">
        <v>498</v>
      </c>
      <c r="C341" s="47">
        <f>C5+C82+C145+C241+C305</f>
        <v>0</v>
      </c>
      <c r="D341" s="142"/>
      <c r="E341" s="44"/>
      <c r="F341" s="145">
        <f>F5+F82+F145+F241+F305</f>
        <v>5000</v>
      </c>
    </row>
    <row r="342" spans="1:10" ht="30.4" customHeight="1" x14ac:dyDescent="0.2">
      <c r="A342" s="37"/>
      <c r="B342" s="41"/>
      <c r="C342" s="4"/>
    </row>
    <row r="343" spans="1:10" ht="30.4" customHeight="1" x14ac:dyDescent="0.2">
      <c r="A343" s="37"/>
      <c r="B343" s="41"/>
      <c r="C343" s="53"/>
      <c r="D343" s="143"/>
      <c r="E343" s="3"/>
      <c r="F343" s="55"/>
    </row>
  </sheetData>
  <sheetProtection formatColumns="0" autoFilter="0"/>
  <mergeCells count="47">
    <mergeCell ref="A310:F310"/>
    <mergeCell ref="A332:F332"/>
    <mergeCell ref="A251:F251"/>
    <mergeCell ref="A263:F263"/>
    <mergeCell ref="A269:F269"/>
    <mergeCell ref="A273:F273"/>
    <mergeCell ref="A279:F279"/>
    <mergeCell ref="A288:F288"/>
    <mergeCell ref="A291:F291"/>
    <mergeCell ref="A297:F297"/>
    <mergeCell ref="A217:F217"/>
    <mergeCell ref="A243:F243"/>
    <mergeCell ref="A227:F227"/>
    <mergeCell ref="A235:F235"/>
    <mergeCell ref="A86:F86"/>
    <mergeCell ref="A95:F95"/>
    <mergeCell ref="A102:F102"/>
    <mergeCell ref="A105:F105"/>
    <mergeCell ref="A113:F113"/>
    <mergeCell ref="A117:F117"/>
    <mergeCell ref="A137:F137"/>
    <mergeCell ref="A141:F141"/>
    <mergeCell ref="A150:F150"/>
    <mergeCell ref="A164:F164"/>
    <mergeCell ref="A169:F169"/>
    <mergeCell ref="A173:F173"/>
    <mergeCell ref="A186:F186"/>
    <mergeCell ref="A191:F191"/>
    <mergeCell ref="A207:F207"/>
    <mergeCell ref="A212:F212"/>
    <mergeCell ref="A179:F179"/>
    <mergeCell ref="A193:F193"/>
    <mergeCell ref="A198:F198"/>
    <mergeCell ref="A14:F14"/>
    <mergeCell ref="C3:F3"/>
    <mergeCell ref="C2:F2"/>
    <mergeCell ref="B124:F124"/>
    <mergeCell ref="A30:F30"/>
    <mergeCell ref="A19:F19"/>
    <mergeCell ref="A23:F23"/>
    <mergeCell ref="A35:F35"/>
    <mergeCell ref="A41:F41"/>
    <mergeCell ref="B60:F60"/>
    <mergeCell ref="B66:F66"/>
    <mergeCell ref="A76:F76"/>
    <mergeCell ref="B100:F100"/>
    <mergeCell ref="B112:F112"/>
  </mergeCells>
  <phoneticPr fontId="0"/>
  <dataValidations count="1">
    <dataValidation type="list" allowBlank="1" showInputMessage="1" showErrorMessage="1" sqref="C3:F3" xr:uid="{00000000-0002-0000-0000-000000000000}">
      <formula1>"INITIAL,RENOUVELLEMENT"</formula1>
    </dataValidation>
  </dataValidations>
  <pageMargins left="0.23622047244094491" right="0.15748031496062992" top="0.47244094488188981" bottom="0.47244094488188981" header="0.35433070866141736" footer="0.51181102362204722"/>
  <pageSetup paperSize="9" scale="60" orientation="portrait" horizontalDpi="4294967292" verticalDpi="4294967292" r:id="rId1"/>
  <headerFooter alignWithMargins="0">
    <oddFooter>&amp;L&amp;A&amp;RPage &amp;P / &amp;N</oddFooter>
  </headerFooter>
  <rowBreaks count="6" manualBreakCount="6">
    <brk id="75" max="7" man="1"/>
    <brk id="144" max="7" man="1"/>
    <brk id="209" max="7" man="1"/>
    <brk id="281" max="7" man="1"/>
    <brk id="326" max="3" man="1"/>
    <brk id="350" max="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4"/>
  <dimension ref="A1:H36"/>
  <sheetViews>
    <sheetView topLeftCell="A7" zoomScaleNormal="100" workbookViewId="0">
      <selection activeCell="M20" sqref="M20"/>
    </sheetView>
  </sheetViews>
  <sheetFormatPr baseColWidth="10" defaultColWidth="10.75" defaultRowHeight="12.75" x14ac:dyDescent="0.2"/>
  <cols>
    <col min="1" max="1" width="2.875" style="79" customWidth="1"/>
    <col min="2" max="2" width="12.25" style="79" customWidth="1"/>
    <col min="3" max="3" width="64.5" style="79" customWidth="1"/>
    <col min="4" max="4" width="4.75" style="83" customWidth="1"/>
    <col min="5" max="5" width="2" style="83" customWidth="1"/>
    <col min="6" max="6" width="4.75" style="84" customWidth="1"/>
    <col min="7" max="7" width="7.25" style="83" customWidth="1"/>
    <col min="8" max="8" width="37.125" style="79" customWidth="1"/>
    <col min="9" max="16384" width="10.75" style="79"/>
  </cols>
  <sheetData>
    <row r="1" spans="1:8" ht="35.25" customHeight="1" x14ac:dyDescent="0.2">
      <c r="A1" s="174" t="s">
        <v>511</v>
      </c>
      <c r="B1" s="174"/>
      <c r="C1" s="174"/>
      <c r="D1" s="174"/>
      <c r="E1" s="174"/>
      <c r="F1" s="174"/>
      <c r="G1" s="174"/>
      <c r="H1" s="174"/>
    </row>
    <row r="2" spans="1:8" s="85" customFormat="1" ht="15" customHeight="1" x14ac:dyDescent="0.25">
      <c r="A2" s="182"/>
      <c r="B2" s="182"/>
      <c r="C2" s="182"/>
      <c r="D2" s="182"/>
      <c r="E2" s="182"/>
      <c r="F2" s="182"/>
      <c r="G2" s="182"/>
      <c r="H2" s="182"/>
    </row>
    <row r="3" spans="1:8" s="85" customFormat="1" ht="15" customHeight="1" x14ac:dyDescent="0.25">
      <c r="B3" s="86" t="s">
        <v>246</v>
      </c>
      <c r="C3" s="124" t="str">
        <f>'Questionnaire d''audit'!B2</f>
        <v>Nom de l'Entreprise</v>
      </c>
    </row>
    <row r="4" spans="1:8" s="85" customFormat="1" ht="15" customHeight="1" x14ac:dyDescent="0.25">
      <c r="B4" s="86" t="s">
        <v>249</v>
      </c>
      <c r="C4" s="125" t="str">
        <f>'Questionnaire d''audit'!C3:F3</f>
        <v>INITIAL</v>
      </c>
    </row>
    <row r="5" spans="1:8" s="85" customFormat="1" ht="15" customHeight="1" x14ac:dyDescent="0.25">
      <c r="B5" s="86" t="s">
        <v>247</v>
      </c>
      <c r="C5" s="108" t="str">
        <f>'Questionnaire d''audit'!B3</f>
        <v>Date à remplir</v>
      </c>
    </row>
    <row r="6" spans="1:8" s="85" customFormat="1" ht="15" customHeight="1" x14ac:dyDescent="0.25">
      <c r="B6" s="86" t="s">
        <v>252</v>
      </c>
      <c r="C6" s="13" t="str">
        <f>'Questionnaire d''audit'!B4</f>
        <v>Nom de l'auditeur</v>
      </c>
    </row>
    <row r="7" spans="1:8" s="85" customFormat="1" ht="15" customHeight="1" x14ac:dyDescent="0.25">
      <c r="A7" s="181"/>
      <c r="B7" s="181"/>
      <c r="C7" s="181"/>
      <c r="D7" s="181"/>
      <c r="E7" s="181"/>
      <c r="F7" s="181"/>
      <c r="G7" s="181"/>
      <c r="H7" s="181"/>
    </row>
    <row r="8" spans="1:8" s="87" customFormat="1" ht="33" customHeight="1" x14ac:dyDescent="0.25">
      <c r="A8" s="180" t="s">
        <v>251</v>
      </c>
      <c r="B8" s="180"/>
      <c r="C8" s="180"/>
      <c r="D8" s="179" t="s">
        <v>254</v>
      </c>
      <c r="E8" s="180"/>
      <c r="F8" s="180"/>
      <c r="G8" s="88" t="s">
        <v>253</v>
      </c>
      <c r="H8" s="89" t="s">
        <v>250</v>
      </c>
    </row>
    <row r="9" spans="1:8" s="87" customFormat="1" ht="6.75" hidden="1" customHeight="1" thickBot="1" x14ac:dyDescent="0.3">
      <c r="A9" s="90"/>
      <c r="B9" s="90"/>
      <c r="C9" s="88"/>
      <c r="D9" s="91"/>
      <c r="E9" s="91"/>
      <c r="F9" s="92"/>
      <c r="G9" s="88"/>
      <c r="H9" s="89"/>
    </row>
    <row r="10" spans="1:8" s="85" customFormat="1" ht="15" x14ac:dyDescent="0.25">
      <c r="A10" s="93">
        <f>'Questionnaire d''audit'!A5</f>
        <v>1</v>
      </c>
      <c r="B10" s="178" t="s">
        <v>499</v>
      </c>
      <c r="C10" s="178"/>
      <c r="D10" s="94">
        <f>'Questionnaire d''audit'!C5</f>
        <v>0</v>
      </c>
      <c r="E10" s="95" t="s">
        <v>268</v>
      </c>
      <c r="F10" s="107">
        <f>'Questionnaire d''audit'!F5</f>
        <v>900</v>
      </c>
      <c r="G10" s="96">
        <f t="shared" ref="G10:G34" si="0">D10/F10</f>
        <v>0</v>
      </c>
      <c r="H10" s="97"/>
    </row>
    <row r="11" spans="1:8" s="85" customFormat="1" ht="30" x14ac:dyDescent="0.25">
      <c r="A11" s="88" t="str">
        <f>'Questionnaire d''audit'!A6</f>
        <v>1.1</v>
      </c>
      <c r="B11" s="175" t="str">
        <f>'Questionnaire d''audit'!B6</f>
        <v>Engagement SÉCURITÉ SANTÉ ENVIRONNEMENT de l’employeur</v>
      </c>
      <c r="C11" s="176"/>
      <c r="D11" s="99">
        <f>'Questionnaire d''audit'!C6</f>
        <v>0</v>
      </c>
      <c r="E11" s="100" t="s">
        <v>268</v>
      </c>
      <c r="F11" s="104">
        <f>'Questionnaire d''audit'!F6</f>
        <v>150</v>
      </c>
      <c r="G11" s="101">
        <f t="shared" si="0"/>
        <v>0</v>
      </c>
      <c r="H11" s="98"/>
    </row>
    <row r="12" spans="1:8" s="85" customFormat="1" ht="30" x14ac:dyDescent="0.25">
      <c r="A12" s="88" t="str">
        <f>'Questionnaire d''audit'!A10</f>
        <v>1.2</v>
      </c>
      <c r="B12" s="175" t="str">
        <f>'Questionnaire d''audit'!B10</f>
        <v>Politique SECURITE SANTE ENVIRONNEMENT</v>
      </c>
      <c r="C12" s="176"/>
      <c r="D12" s="99">
        <f>'Questionnaire d''audit'!C10</f>
        <v>0</v>
      </c>
      <c r="E12" s="100" t="s">
        <v>268</v>
      </c>
      <c r="F12" s="104">
        <f>'Questionnaire d''audit'!F10</f>
        <v>40</v>
      </c>
      <c r="G12" s="101">
        <f t="shared" si="0"/>
        <v>0</v>
      </c>
      <c r="H12" s="98"/>
    </row>
    <row r="13" spans="1:8" s="85" customFormat="1" ht="16.899999999999999" customHeight="1" x14ac:dyDescent="0.25">
      <c r="A13" s="88" t="str">
        <f>'Questionnaire d''audit'!A18</f>
        <v>1.3</v>
      </c>
      <c r="B13" s="175" t="str">
        <f>'Questionnaire d''audit'!B18</f>
        <v>Objectifs SECURITE SANTE ENVIRONNEMENT</v>
      </c>
      <c r="C13" s="176"/>
      <c r="D13" s="99">
        <f>'Questionnaire d''audit'!C18</f>
        <v>0</v>
      </c>
      <c r="E13" s="100" t="s">
        <v>268</v>
      </c>
      <c r="F13" s="104">
        <f>'Questionnaire d''audit'!F18</f>
        <v>100</v>
      </c>
      <c r="G13" s="101">
        <f t="shared" si="0"/>
        <v>0</v>
      </c>
      <c r="H13" s="98"/>
    </row>
    <row r="14" spans="1:8" s="85" customFormat="1" ht="30" x14ac:dyDescent="0.25">
      <c r="A14" s="88" t="str">
        <f>'Questionnaire d''audit'!A29</f>
        <v>1.4</v>
      </c>
      <c r="B14" s="175" t="str">
        <f>'Questionnaire d''audit'!B29</f>
        <v>Indicateurs SECURITE SANTE ENVIRONNEMENT</v>
      </c>
      <c r="C14" s="176"/>
      <c r="D14" s="99">
        <f>'Questionnaire d''audit'!C29</f>
        <v>0</v>
      </c>
      <c r="E14" s="100" t="s">
        <v>268</v>
      </c>
      <c r="F14" s="104">
        <f>'Questionnaire d''audit'!F29</f>
        <v>90</v>
      </c>
      <c r="G14" s="101">
        <f t="shared" si="0"/>
        <v>0</v>
      </c>
      <c r="H14" s="98"/>
    </row>
    <row r="15" spans="1:8" s="85" customFormat="1" ht="30" x14ac:dyDescent="0.25">
      <c r="A15" s="88" t="str">
        <f>'Questionnaire d''audit'!A40</f>
        <v>1.5</v>
      </c>
      <c r="B15" s="175" t="str">
        <f>'Questionnaire d''audit'!B40</f>
        <v>Organisation SÉCURITÉ SANTÉ ENVIRONNEMENT</v>
      </c>
      <c r="C15" s="176"/>
      <c r="D15" s="99">
        <f>'Questionnaire d''audit'!C40</f>
        <v>0</v>
      </c>
      <c r="E15" s="100" t="s">
        <v>268</v>
      </c>
      <c r="F15" s="104">
        <f>'Questionnaire d''audit'!F40</f>
        <v>285</v>
      </c>
      <c r="G15" s="101">
        <f t="shared" si="0"/>
        <v>0</v>
      </c>
      <c r="H15" s="98"/>
    </row>
    <row r="16" spans="1:8" s="85" customFormat="1" ht="30" x14ac:dyDescent="0.25">
      <c r="A16" s="88" t="str">
        <f>'Questionnaire d''audit'!A59</f>
        <v>1.6</v>
      </c>
      <c r="B16" s="175" t="str">
        <f>'Questionnaire d''audit'!B59</f>
        <v>Planification, documentation et moyens</v>
      </c>
      <c r="C16" s="176"/>
      <c r="D16" s="99">
        <f>'Questionnaire d''audit'!C59</f>
        <v>0</v>
      </c>
      <c r="E16" s="100" t="s">
        <v>268</v>
      </c>
      <c r="F16" s="104">
        <f>'Questionnaire d''audit'!F59</f>
        <v>130</v>
      </c>
      <c r="G16" s="101">
        <f t="shared" si="0"/>
        <v>0</v>
      </c>
      <c r="H16" s="98"/>
    </row>
    <row r="17" spans="1:8" s="85" customFormat="1" ht="30" x14ac:dyDescent="0.25">
      <c r="A17" s="88" t="str">
        <f>'Questionnaire d''audit'!A70</f>
        <v>1.7</v>
      </c>
      <c r="B17" s="175" t="str">
        <f>'Questionnaire d''audit'!B70</f>
        <v>Information et animation SÉCURITÉ SANTÉ ENVIRONNEMENT</v>
      </c>
      <c r="C17" s="176"/>
      <c r="D17" s="99">
        <f>'Questionnaire d''audit'!C70</f>
        <v>0</v>
      </c>
      <c r="E17" s="100" t="s">
        <v>268</v>
      </c>
      <c r="F17" s="104">
        <f>'Questionnaire d''audit'!F70</f>
        <v>105</v>
      </c>
      <c r="G17" s="101">
        <f t="shared" si="0"/>
        <v>0</v>
      </c>
      <c r="H17" s="98"/>
    </row>
    <row r="18" spans="1:8" s="85" customFormat="1" ht="15" x14ac:dyDescent="0.25">
      <c r="A18" s="93">
        <f>'Questionnaire d''audit'!A82</f>
        <v>2</v>
      </c>
      <c r="B18" s="178" t="s">
        <v>500</v>
      </c>
      <c r="C18" s="178"/>
      <c r="D18" s="94">
        <f>'Questionnaire d''audit'!C82</f>
        <v>0</v>
      </c>
      <c r="E18" s="102" t="s">
        <v>268</v>
      </c>
      <c r="F18" s="107">
        <f>'Questionnaire d''audit'!F82</f>
        <v>800</v>
      </c>
      <c r="G18" s="103">
        <f t="shared" si="0"/>
        <v>0</v>
      </c>
      <c r="H18" s="97"/>
    </row>
    <row r="19" spans="1:8" s="85" customFormat="1" ht="30" x14ac:dyDescent="0.25">
      <c r="A19" s="88" t="str">
        <f>'Questionnaire d''audit'!A83</f>
        <v>2.1</v>
      </c>
      <c r="B19" s="175" t="str">
        <f>'Questionnaire d''audit'!B83</f>
        <v>"SAVOIR" (recrutement/affectation des personnels)</v>
      </c>
      <c r="C19" s="176"/>
      <c r="D19" s="99">
        <f>'Questionnaire d''audit'!C83</f>
        <v>0</v>
      </c>
      <c r="E19" s="100" t="s">
        <v>268</v>
      </c>
      <c r="F19" s="104">
        <f>'Questionnaire d''audit'!F83</f>
        <v>150</v>
      </c>
      <c r="G19" s="101">
        <f t="shared" si="0"/>
        <v>0</v>
      </c>
      <c r="H19" s="98"/>
    </row>
    <row r="20" spans="1:8" s="85" customFormat="1" ht="51" customHeight="1" x14ac:dyDescent="0.25">
      <c r="A20" s="88" t="str">
        <f>'Questionnaire d''audit'!A99</f>
        <v>2.2</v>
      </c>
      <c r="B20" s="175" t="str">
        <f>'Questionnaire d''audit'!B99</f>
        <v>« SAVOIR-FAIRE »
(Parrain / Tuteur, Accueil SÉCURITÉ SANTÉ ENVIRONNEMENT, Formations, Autorisations/Habilitations)</v>
      </c>
      <c r="C20" s="176"/>
      <c r="D20" s="99">
        <f>'Questionnaire d''audit'!C99</f>
        <v>0</v>
      </c>
      <c r="E20" s="100" t="s">
        <v>268</v>
      </c>
      <c r="F20" s="99">
        <f>'Questionnaire d''audit'!F99</f>
        <v>480</v>
      </c>
      <c r="G20" s="101">
        <f t="shared" si="0"/>
        <v>0</v>
      </c>
      <c r="H20" s="98"/>
    </row>
    <row r="21" spans="1:8" s="85" customFormat="1" ht="51" customHeight="1" x14ac:dyDescent="0.25">
      <c r="A21" s="88" t="str">
        <f>'Questionnaire d''audit'!A134</f>
        <v>2.3</v>
      </c>
      <c r="B21" s="175" t="str">
        <f>'Questionnaire d''audit'!B134</f>
        <v>« SAVOIR-ETRE »
(culture SÉCURITÉ SANTÉ ENVIRONNEMENT/facteur humain)</v>
      </c>
      <c r="C21" s="176"/>
      <c r="D21" s="99">
        <f>'Questionnaire d''audit'!C134</f>
        <v>0</v>
      </c>
      <c r="E21" s="100" t="s">
        <v>268</v>
      </c>
      <c r="F21" s="99">
        <f>'Questionnaire d''audit'!F134</f>
        <v>170</v>
      </c>
      <c r="G21" s="101">
        <f t="shared" si="0"/>
        <v>0</v>
      </c>
      <c r="H21" s="98"/>
    </row>
    <row r="22" spans="1:8" s="85" customFormat="1" ht="15" x14ac:dyDescent="0.25">
      <c r="A22" s="93">
        <f>'Questionnaire d''audit'!A145</f>
        <v>3</v>
      </c>
      <c r="B22" s="178" t="s">
        <v>501</v>
      </c>
      <c r="C22" s="178"/>
      <c r="D22" s="94">
        <f>'Questionnaire d''audit'!C145</f>
        <v>0</v>
      </c>
      <c r="E22" s="102" t="s">
        <v>268</v>
      </c>
      <c r="F22" s="107">
        <f>'Questionnaire d''audit'!F145</f>
        <v>1300</v>
      </c>
      <c r="G22" s="103">
        <f t="shared" si="0"/>
        <v>0</v>
      </c>
      <c r="H22" s="97"/>
    </row>
    <row r="23" spans="1:8" s="85" customFormat="1" ht="43.5" customHeight="1" x14ac:dyDescent="0.25">
      <c r="A23" s="88" t="str">
        <f>'Questionnaire d''audit'!A146</f>
        <v>3.1</v>
      </c>
      <c r="B23" s="175" t="str">
        <f>'Questionnaire d''audit'!B146</f>
        <v>Analyse des risques SÉCURITÉ, SANTÉ et ENVIRONNEMENT et moyens de prévention associés</v>
      </c>
      <c r="C23" s="176"/>
      <c r="D23" s="99">
        <f>'Questionnaire d''audit'!C146</f>
        <v>0</v>
      </c>
      <c r="E23" s="100" t="s">
        <v>268</v>
      </c>
      <c r="F23" s="99">
        <f>'Questionnaire d''audit'!F146</f>
        <v>455</v>
      </c>
      <c r="G23" s="101">
        <f t="shared" si="0"/>
        <v>0</v>
      </c>
      <c r="H23" s="98"/>
    </row>
    <row r="24" spans="1:8" s="85" customFormat="1" ht="30" x14ac:dyDescent="0.25">
      <c r="A24" s="88" t="str">
        <f>'Questionnaire d''audit'!A163</f>
        <v>3.2</v>
      </c>
      <c r="B24" s="175" t="str">
        <f>'Questionnaire d''audit'!B163</f>
        <v>Préparation</v>
      </c>
      <c r="C24" s="176"/>
      <c r="D24" s="99">
        <f>'Questionnaire d''audit'!C163</f>
        <v>0</v>
      </c>
      <c r="E24" s="100" t="s">
        <v>268</v>
      </c>
      <c r="F24" s="99">
        <f>'Questionnaire d''audit'!F163</f>
        <v>305</v>
      </c>
      <c r="G24" s="101">
        <f t="shared" si="0"/>
        <v>0</v>
      </c>
      <c r="H24" s="98"/>
    </row>
    <row r="25" spans="1:8" s="85" customFormat="1" ht="30" x14ac:dyDescent="0.25">
      <c r="A25" s="88" t="str">
        <f>'Questionnaire d''audit'!A196</f>
        <v>3.3</v>
      </c>
      <c r="B25" s="175" t="str">
        <f>'Questionnaire d''audit'!B196</f>
        <v>Réalisation</v>
      </c>
      <c r="C25" s="176"/>
      <c r="D25" s="99">
        <f>'Questionnaire d''audit'!C196</f>
        <v>0</v>
      </c>
      <c r="E25" s="100" t="s">
        <v>268</v>
      </c>
      <c r="F25" s="99">
        <f>'Questionnaire d''audit'!F196</f>
        <v>390</v>
      </c>
      <c r="G25" s="101">
        <f t="shared" si="0"/>
        <v>0</v>
      </c>
      <c r="H25" s="98"/>
    </row>
    <row r="26" spans="1:8" s="85" customFormat="1" ht="30" x14ac:dyDescent="0.25">
      <c r="A26" s="88" t="str">
        <f>'Questionnaire d''audit'!A225</f>
        <v>3.4</v>
      </c>
      <c r="B26" s="175" t="str">
        <f>'Questionnaire d''audit'!B225</f>
        <v>Le bilan et le retour d’expérience SÉCURITÉ SANTÉ ENVIRONNEMENT</v>
      </c>
      <c r="C26" s="176"/>
      <c r="D26" s="99">
        <f>'Questionnaire d''audit'!C225</f>
        <v>0</v>
      </c>
      <c r="E26" s="100" t="s">
        <v>268</v>
      </c>
      <c r="F26" s="99">
        <f>'Questionnaire d''audit'!F225</f>
        <v>150</v>
      </c>
      <c r="G26" s="101">
        <f t="shared" si="0"/>
        <v>0</v>
      </c>
      <c r="H26" s="98"/>
    </row>
    <row r="27" spans="1:8" s="85" customFormat="1" ht="15" customHeight="1" x14ac:dyDescent="0.25">
      <c r="A27" s="93">
        <f>'Questionnaire d''audit'!A241</f>
        <v>4</v>
      </c>
      <c r="B27" s="177" t="s">
        <v>597</v>
      </c>
      <c r="C27" s="177"/>
      <c r="D27" s="94">
        <f>'Questionnaire d''audit'!C241</f>
        <v>0</v>
      </c>
      <c r="E27" s="102" t="s">
        <v>268</v>
      </c>
      <c r="F27" s="107">
        <f>'Questionnaire d''audit'!F241</f>
        <v>1100</v>
      </c>
      <c r="G27" s="103">
        <f t="shared" si="0"/>
        <v>0</v>
      </c>
      <c r="H27" s="97"/>
    </row>
    <row r="28" spans="1:8" s="85" customFormat="1" ht="49.5" customHeight="1" x14ac:dyDescent="0.25">
      <c r="A28" s="88" t="str">
        <f>'Questionnaire d''audit'!A242</f>
        <v>4.1</v>
      </c>
      <c r="B28" s="175" t="str">
        <f>'Questionnaire d''audit'!B242</f>
        <v>Analyse des situations dangereuses, des presqu’accidents et des accidents, des maladies professionnelles et des impacts environnementaux</v>
      </c>
      <c r="C28" s="176"/>
      <c r="D28" s="99">
        <f>'Questionnaire d''audit'!C242</f>
        <v>0</v>
      </c>
      <c r="E28" s="100" t="s">
        <v>268</v>
      </c>
      <c r="F28" s="99">
        <f>'Questionnaire d''audit'!F242</f>
        <v>320</v>
      </c>
      <c r="G28" s="101">
        <f t="shared" si="0"/>
        <v>0</v>
      </c>
      <c r="H28" s="98"/>
    </row>
    <row r="29" spans="1:8" s="85" customFormat="1" ht="30" x14ac:dyDescent="0.25">
      <c r="A29" s="88" t="str">
        <f>'Questionnaire d''audit'!A267</f>
        <v>4.2</v>
      </c>
      <c r="B29" s="183" t="str">
        <f>'Questionnaire d''audit'!B267</f>
        <v>Les audits terrain SÉCURITÉ SANTÉ ENVIRONNEMENT</v>
      </c>
      <c r="C29" s="176"/>
      <c r="D29" s="99">
        <f>'Questionnaire d''audit'!C267</f>
        <v>0</v>
      </c>
      <c r="E29" s="100" t="s">
        <v>268</v>
      </c>
      <c r="F29" s="99">
        <f>'Questionnaire d''audit'!F267</f>
        <v>250</v>
      </c>
      <c r="G29" s="101">
        <f t="shared" si="0"/>
        <v>0</v>
      </c>
      <c r="H29" s="98"/>
    </row>
    <row r="30" spans="1:8" s="85" customFormat="1" ht="48" customHeight="1" x14ac:dyDescent="0.25">
      <c r="A30" s="88" t="str">
        <f>'Questionnaire d''audit'!A285</f>
        <v>4.3</v>
      </c>
      <c r="B30" s="175" t="str">
        <f>'Questionnaire d''audit'!B285</f>
        <v>L’audit du système de management SÉCURITÉ SANTÉ ENVIRONNEMENT</v>
      </c>
      <c r="C30" s="176"/>
      <c r="D30" s="99">
        <f>'Questionnaire d''audit'!C285</f>
        <v>0</v>
      </c>
      <c r="E30" s="100" t="s">
        <v>268</v>
      </c>
      <c r="F30" s="99">
        <f>'Questionnaire d''audit'!F285</f>
        <v>530</v>
      </c>
      <c r="G30" s="101">
        <f t="shared" si="0"/>
        <v>0</v>
      </c>
      <c r="H30" s="98"/>
    </row>
    <row r="31" spans="1:8" s="85" customFormat="1" ht="15" x14ac:dyDescent="0.25">
      <c r="A31" s="93">
        <f>'Questionnaire d''audit'!A305</f>
        <v>5</v>
      </c>
      <c r="B31" s="177" t="s">
        <v>598</v>
      </c>
      <c r="C31" s="177"/>
      <c r="D31" s="94">
        <f>'Questionnaire d''audit'!C305</f>
        <v>0</v>
      </c>
      <c r="E31" s="102" t="s">
        <v>268</v>
      </c>
      <c r="F31" s="107">
        <f>'Questionnaire d''audit'!F305</f>
        <v>900</v>
      </c>
      <c r="G31" s="103">
        <f t="shared" si="0"/>
        <v>0</v>
      </c>
      <c r="H31" s="97"/>
    </row>
    <row r="32" spans="1:8" s="85" customFormat="1" ht="30" x14ac:dyDescent="0.25">
      <c r="A32" s="88" t="str">
        <f>'Questionnaire d''audit'!A306</f>
        <v>5.1</v>
      </c>
      <c r="B32" s="175" t="str">
        <f>'Questionnaire d''audit'!B306</f>
        <v xml:space="preserve">Bilan SÉCURITÉ SANTÉ ENVIRONNEMENT </v>
      </c>
      <c r="C32" s="176"/>
      <c r="D32" s="99">
        <f>'Questionnaire d''audit'!C306</f>
        <v>0</v>
      </c>
      <c r="E32" s="100" t="s">
        <v>268</v>
      </c>
      <c r="F32" s="99">
        <f>'Questionnaire d''audit'!F306</f>
        <v>525</v>
      </c>
      <c r="G32" s="101">
        <f t="shared" si="0"/>
        <v>0</v>
      </c>
      <c r="H32" s="98"/>
    </row>
    <row r="33" spans="1:8" s="85" customFormat="1" ht="30" x14ac:dyDescent="0.25">
      <c r="A33" s="88" t="str">
        <f>'Questionnaire d''audit'!A331</f>
        <v>5.2</v>
      </c>
      <c r="B33" s="175" t="str">
        <f>'Questionnaire d''audit'!B331</f>
        <v>Actions d’amélioration SÉCURITÉ SANTÉ ENVIRONNEMENT</v>
      </c>
      <c r="C33" s="176"/>
      <c r="D33" s="99">
        <f>'Questionnaire d''audit'!C331</f>
        <v>0</v>
      </c>
      <c r="E33" s="100" t="s">
        <v>268</v>
      </c>
      <c r="F33" s="99">
        <f>'Questionnaire d''audit'!F331</f>
        <v>375</v>
      </c>
      <c r="G33" s="101">
        <f t="shared" si="0"/>
        <v>0</v>
      </c>
      <c r="H33" s="98"/>
    </row>
    <row r="34" spans="1:8" s="85" customFormat="1" ht="21.75" customHeight="1" x14ac:dyDescent="0.25">
      <c r="A34" s="184" t="s">
        <v>269</v>
      </c>
      <c r="B34" s="185"/>
      <c r="C34" s="186"/>
      <c r="D34" s="81">
        <f>D10+D18+D22+D27+D31</f>
        <v>0</v>
      </c>
      <c r="E34" s="82" t="s">
        <v>268</v>
      </c>
      <c r="F34" s="80">
        <f>F31+F27+F22+F18+F10</f>
        <v>5000</v>
      </c>
      <c r="G34" s="129">
        <f t="shared" si="0"/>
        <v>0</v>
      </c>
      <c r="H34" s="90"/>
    </row>
    <row r="35" spans="1:8" s="85" customFormat="1" ht="15" x14ac:dyDescent="0.25">
      <c r="F35" s="105"/>
    </row>
    <row r="36" spans="1:8" s="85" customFormat="1" ht="15" x14ac:dyDescent="0.25">
      <c r="F36" s="106"/>
    </row>
  </sheetData>
  <autoFilter ref="A8:H8" xr:uid="{00000000-0009-0000-0000-000001000000}">
    <filterColumn colId="0" showButton="0"/>
    <filterColumn colId="1" showButton="0"/>
    <filterColumn colId="3" showButton="0"/>
    <filterColumn colId="4" showButton="0"/>
  </autoFilter>
  <mergeCells count="30">
    <mergeCell ref="B19:C19"/>
    <mergeCell ref="B20:C20"/>
    <mergeCell ref="B21:C21"/>
    <mergeCell ref="B28:C28"/>
    <mergeCell ref="B22:C22"/>
    <mergeCell ref="B23:C23"/>
    <mergeCell ref="B24:C24"/>
    <mergeCell ref="B25:C25"/>
    <mergeCell ref="B29:C29"/>
    <mergeCell ref="B30:C30"/>
    <mergeCell ref="B31:C31"/>
    <mergeCell ref="B32:C32"/>
    <mergeCell ref="A34:C34"/>
    <mergeCell ref="B33:C33"/>
    <mergeCell ref="A1:H1"/>
    <mergeCell ref="B26:C26"/>
    <mergeCell ref="B27:C27"/>
    <mergeCell ref="B16:C16"/>
    <mergeCell ref="B17:C17"/>
    <mergeCell ref="B18:C18"/>
    <mergeCell ref="D8:F8"/>
    <mergeCell ref="B15:C15"/>
    <mergeCell ref="A8:C8"/>
    <mergeCell ref="B10:C10"/>
    <mergeCell ref="B11:C11"/>
    <mergeCell ref="B12:C12"/>
    <mergeCell ref="B13:C13"/>
    <mergeCell ref="B14:C14"/>
    <mergeCell ref="A7:H7"/>
    <mergeCell ref="A2:H2"/>
  </mergeCells>
  <pageMargins left="0.43307086614173229" right="0.43307086614173229" top="0.70866141732283472" bottom="0.51181102362204722" header="0.51181102362204722" footer="0.31496062992125984"/>
  <pageSetup paperSize="9" scale="85" orientation="portrait" r:id="rId1"/>
  <headerFooter alignWithMargins="0">
    <oddFooter>&amp;L&amp;A&amp;RPage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DE14"/>
  <sheetViews>
    <sheetView zoomScaleNormal="100" workbookViewId="0">
      <selection activeCell="B10" sqref="B10:C10"/>
    </sheetView>
  </sheetViews>
  <sheetFormatPr baseColWidth="10" defaultColWidth="11.125" defaultRowHeight="12.75" x14ac:dyDescent="0.2"/>
  <cols>
    <col min="1" max="1" width="9.25" style="3" customWidth="1"/>
    <col min="2" max="2" width="46.125" style="3" customWidth="1"/>
    <col min="3" max="3" width="26.375" style="3" customWidth="1"/>
    <col min="4" max="4" width="7" style="3" customWidth="1"/>
    <col min="5" max="5" width="13.875" style="3" customWidth="1"/>
    <col min="6" max="6" width="8" style="3" customWidth="1"/>
    <col min="7" max="7" width="7.75" style="3" customWidth="1"/>
    <col min="8" max="8" width="8.875" style="3" hidden="1" customWidth="1"/>
    <col min="9" max="16384" width="11.125" style="3"/>
  </cols>
  <sheetData>
    <row r="1" spans="1:109" ht="42.75" customHeight="1" x14ac:dyDescent="0.2">
      <c r="B1" s="190" t="s">
        <v>504</v>
      </c>
      <c r="C1" s="190"/>
      <c r="D1" s="190"/>
      <c r="E1" s="190"/>
      <c r="F1" s="190"/>
      <c r="G1" s="116"/>
      <c r="H1" s="116"/>
    </row>
    <row r="2" spans="1:109" ht="15" customHeight="1" x14ac:dyDescent="0.2">
      <c r="B2" s="117"/>
      <c r="C2" s="117"/>
      <c r="D2" s="117"/>
      <c r="E2" s="117"/>
      <c r="F2" s="117"/>
      <c r="G2" s="116"/>
      <c r="H2" s="116"/>
    </row>
    <row r="3" spans="1:109" s="118" customFormat="1" ht="15" customHeight="1" x14ac:dyDescent="0.2">
      <c r="B3" s="86" t="s">
        <v>246</v>
      </c>
      <c r="C3" s="124" t="str">
        <f>'Questionnaire d''audit'!B2</f>
        <v>Nom de l'Entreprise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</row>
    <row r="4" spans="1:109" s="118" customFormat="1" ht="15" customHeight="1" x14ac:dyDescent="0.2">
      <c r="B4" s="86" t="s">
        <v>249</v>
      </c>
      <c r="C4" s="125" t="str">
        <f>'Questionnaire d''audit'!C3:F3</f>
        <v>INITIAL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</row>
    <row r="5" spans="1:109" s="118" customFormat="1" ht="15" customHeight="1" x14ac:dyDescent="0.2">
      <c r="B5" s="86" t="s">
        <v>247</v>
      </c>
      <c r="C5" s="108" t="str">
        <f>'Questionnaire d''audit'!B3</f>
        <v>Date à remplir</v>
      </c>
      <c r="D5" s="6"/>
      <c r="E5" s="6"/>
      <c r="F5" s="6"/>
      <c r="G5" s="6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</row>
    <row r="6" spans="1:109" s="118" customFormat="1" ht="15" customHeight="1" x14ac:dyDescent="0.2">
      <c r="B6" s="86" t="s">
        <v>252</v>
      </c>
      <c r="C6" s="13" t="str">
        <f>'Questionnaire d''audit'!B4</f>
        <v>Nom de l'auditeur</v>
      </c>
      <c r="D6" s="6"/>
      <c r="E6" s="6"/>
      <c r="F6" s="6"/>
      <c r="G6" s="6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</row>
    <row r="7" spans="1:109" s="118" customFormat="1" ht="15" customHeight="1" x14ac:dyDescent="0.2">
      <c r="B7" s="10"/>
      <c r="C7" s="9"/>
      <c r="D7" s="9"/>
      <c r="E7" s="9"/>
      <c r="F7" s="9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</row>
    <row r="8" spans="1:109" s="118" customFormat="1" ht="15" customHeight="1" x14ac:dyDescent="0.2">
      <c r="B8" s="10"/>
      <c r="C8" s="9"/>
      <c r="D8" s="9"/>
      <c r="E8" s="9"/>
      <c r="F8" s="9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</row>
    <row r="9" spans="1:109" s="118" customFormat="1" ht="15" customHeight="1" x14ac:dyDescent="0.2">
      <c r="A9" s="118" t="s">
        <v>621</v>
      </c>
      <c r="B9" s="5"/>
      <c r="C9" s="5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</row>
    <row r="10" spans="1:109" ht="25.5" customHeight="1" x14ac:dyDescent="0.2">
      <c r="A10" s="146">
        <v>1</v>
      </c>
      <c r="B10" s="192" t="str">
        <f>'Questionnaire d''audit'!B5</f>
        <v>ÉVALUATIONS : ENGAGEMENT DE LA DIRECTION DE L’ENTREPRISE</v>
      </c>
      <c r="C10" s="193"/>
      <c r="D10" s="11">
        <f>'Synthèse d''audit '!G10</f>
        <v>0</v>
      </c>
      <c r="E10" s="191" t="s">
        <v>502</v>
      </c>
      <c r="F10" s="191"/>
      <c r="G10" s="191"/>
      <c r="H10" s="191"/>
    </row>
    <row r="11" spans="1:109" ht="25.5" customHeight="1" x14ac:dyDescent="0.2">
      <c r="A11" s="146">
        <v>2</v>
      </c>
      <c r="B11" s="194" t="str">
        <f>'Questionnaire d''audit'!B82</f>
        <v>ÉVALUATIONS : COMPÉTENCES 
ET QUALIFICATIONS PROFESSIONNELLES</v>
      </c>
      <c r="C11" s="195"/>
      <c r="D11" s="11">
        <f>'Synthèse d''audit '!G18</f>
        <v>0</v>
      </c>
      <c r="E11" s="191"/>
      <c r="F11" s="191"/>
      <c r="G11" s="191"/>
      <c r="H11" s="191"/>
    </row>
    <row r="12" spans="1:109" ht="25.5" customHeight="1" x14ac:dyDescent="0.2">
      <c r="A12" s="146">
        <v>3</v>
      </c>
      <c r="B12" s="196" t="str">
        <f>'Questionnaire d''audit'!B145</f>
        <v>EVALUATIONS : ORGANISATION DU TRAVAIL</v>
      </c>
      <c r="C12" s="193"/>
      <c r="D12" s="11">
        <f>'Synthèse d''audit '!G22</f>
        <v>0</v>
      </c>
      <c r="E12" s="191"/>
      <c r="F12" s="191"/>
      <c r="G12" s="191"/>
      <c r="H12" s="191"/>
    </row>
    <row r="13" spans="1:109" ht="25.5" customHeight="1" x14ac:dyDescent="0.2">
      <c r="A13" s="146">
        <v>4</v>
      </c>
      <c r="B13" s="196" t="str">
        <f>'Questionnaire d''audit'!B241</f>
        <v>EVALUATIONS : EFFICACITE DU SYSTÈME DE MANAGEMENT</v>
      </c>
      <c r="C13" s="193"/>
      <c r="D13" s="11">
        <f>'Synthèse d''audit '!G27</f>
        <v>0</v>
      </c>
      <c r="E13" s="191"/>
      <c r="F13" s="191"/>
      <c r="G13" s="191"/>
      <c r="H13" s="191"/>
    </row>
    <row r="14" spans="1:109" ht="25.5" customHeight="1" x14ac:dyDescent="0.2">
      <c r="A14" s="146">
        <v>5</v>
      </c>
      <c r="B14" s="197" t="str">
        <f>'Questionnaire d''audit'!B305</f>
        <v>ÉVALUATIONS : BILAN ET AMELIORATION CONTINUE</v>
      </c>
      <c r="C14" s="193"/>
      <c r="D14" s="11">
        <f>'Synthèse d''audit '!G31</f>
        <v>0</v>
      </c>
      <c r="E14" s="187">
        <f>'Synthèse d''audit '!G34</f>
        <v>0</v>
      </c>
      <c r="F14" s="188"/>
      <c r="G14" s="188"/>
      <c r="H14" s="189"/>
    </row>
  </sheetData>
  <mergeCells count="8">
    <mergeCell ref="E14:H14"/>
    <mergeCell ref="B1:F1"/>
    <mergeCell ref="E10:H13"/>
    <mergeCell ref="B10:C10"/>
    <mergeCell ref="B11:C11"/>
    <mergeCell ref="B12:C12"/>
    <mergeCell ref="B13:C13"/>
    <mergeCell ref="B14:C14"/>
  </mergeCells>
  <phoneticPr fontId="0"/>
  <pageMargins left="0.43307086614173229" right="0.43307086614173229" top="0.62992125984251968" bottom="0.59055118110236227" header="0.15748031496062992" footer="0.51181102362204722"/>
  <pageSetup paperSize="9" scale="85" orientation="portrait" r:id="rId1"/>
  <headerFooter alignWithMargins="0">
    <oddFooter>&amp;LAuditeur : &amp;C&amp;A&amp;RPage&amp; [Page]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Questionnaire d'audit</vt:lpstr>
      <vt:lpstr>Synthèse d'audit </vt:lpstr>
      <vt:lpstr>Synoptique d'audit</vt:lpstr>
      <vt:lpstr>'Questionnaire d''audit'!Impression_des_titres</vt:lpstr>
      <vt:lpstr>'Questionnaire d''audit'!Zone_d_impression</vt:lpstr>
      <vt:lpstr>'Synoptique d''audit'!Zone_d_impression</vt:lpstr>
      <vt:lpstr>'Synthèse d''audit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Modèle SOCOTEC Grille d'Audit MASE Octobre 2014</dc:title>
  <dc:creator>Agnes VILLAINE</dc:creator>
  <cp:lastModifiedBy>Stéphanie COUSIN</cp:lastModifiedBy>
  <cp:lastPrinted>2014-12-11T15:00:00Z</cp:lastPrinted>
  <dcterms:created xsi:type="dcterms:W3CDTF">2009-03-13T07:47:14Z</dcterms:created>
  <dcterms:modified xsi:type="dcterms:W3CDTF">2025-07-31T09:39:20Z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